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Laura\Documents\Documentos CORPOCHIVOR 2023\POF CONCEJO DIRECTIVO\2023\"/>
    </mc:Choice>
  </mc:AlternateContent>
  <xr:revisionPtr revIDLastSave="0" documentId="13_ncr:1_{295E95BF-1EE1-4368-8E36-B64A29C61AD3}" xr6:coauthVersionLast="47" xr6:coauthVersionMax="47" xr10:uidLastSave="{00000000-0000-0000-0000-000000000000}"/>
  <bookViews>
    <workbookView xWindow="-120" yWindow="-120" windowWidth="20730" windowHeight="11160" activeTab="2" xr2:uid="{00000000-000D-0000-FFFF-FFFF00000000}"/>
  </bookViews>
  <sheets>
    <sheet name="Consolidación y Reporte" sheetId="2" r:id="rId1"/>
    <sheet name="MATRIZ" sheetId="1" r:id="rId2"/>
    <sheet name="LINEA 1" sheetId="3" r:id="rId3"/>
    <sheet name="LINEA 2" sheetId="4" r:id="rId4"/>
    <sheet name="LINEA 3" sheetId="5" r:id="rId5"/>
  </sheets>
  <definedNames>
    <definedName name="_xlnm._FilterDatabase" localSheetId="4" hidden="1">'LINEA 3'!$X$13:$Z$15</definedName>
    <definedName name="_ftn1" localSheetId="2">#REF!</definedName>
    <definedName name="_ftnref1" localSheetId="2">#REF!</definedName>
    <definedName name="_Toc374978941" localSheetId="2">'LINEA 1'!$A$55</definedName>
    <definedName name="_Toc385474610" localSheetId="2">'LINEA 1'!$A$5</definedName>
    <definedName name="_Toc385474611" localSheetId="2">'LINEA 1'!$A$6</definedName>
    <definedName name="_Toc385474612" localSheetId="2">'LINEA 1'!$A$8</definedName>
    <definedName name="_Toc385474613" localSheetId="2">'LINEA 1'!#REF!</definedName>
    <definedName name="_Toc385474614" localSheetId="2">'LINEA 1'!#REF!</definedName>
    <definedName name="_Toc385474615" localSheetId="2">'LINEA 1'!$A$23</definedName>
    <definedName name="_Toc385474616" localSheetId="2">'LINEA 1'!$A$25</definedName>
    <definedName name="_Toc385474617" localSheetId="2">'LINEA 1'!#REF!</definedName>
    <definedName name="_Toc385474618" localSheetId="2">'LINEA 1'!#REF!</definedName>
    <definedName name="_Toc385474619" localSheetId="2">'LINEA 1'!$A$39</definedName>
    <definedName name="_Toc385474620" localSheetId="2">'LINEA 1'!$A$41</definedName>
    <definedName name="_Toc385474621" localSheetId="2">'LINEA 1'!#REF!</definedName>
    <definedName name="_Toc385474622" localSheetId="2">'LINEA 1'!#REF!</definedName>
    <definedName name="_Toc385474623" localSheetId="3">'LINEA 2'!$A$4</definedName>
    <definedName name="_Toc385474624" localSheetId="3">'LINEA 2'!$A$5</definedName>
    <definedName name="_Toc385474625" localSheetId="3">'LINEA 2'!$A$7</definedName>
    <definedName name="_Toc385474626" localSheetId="3">'LINEA 2'!#REF!</definedName>
    <definedName name="_Toc385474627" localSheetId="3">'LINEA 2'!#REF!</definedName>
    <definedName name="_Toc385474628" localSheetId="3">'LINEA 2'!$A$20</definedName>
    <definedName name="_Toc385474629" localSheetId="3">'LINEA 2'!$A$22</definedName>
    <definedName name="_Toc385474630" localSheetId="3">'LINEA 2'!#REF!</definedName>
    <definedName name="_Toc385474631" localSheetId="3">'LINEA 2'!#REF!</definedName>
    <definedName name="_Toc385474632" localSheetId="3">'LINEA 2'!$A$29</definedName>
    <definedName name="_Toc385474633" localSheetId="3">'LINEA 2'!$A$31</definedName>
    <definedName name="_Toc385474634" localSheetId="3">'LINEA 2'!#REF!</definedName>
    <definedName name="_Toc385474635" localSheetId="3">'LINEA 2'!#REF!</definedName>
    <definedName name="_Toc385474636" localSheetId="3">'LINEA 2'!$A$47</definedName>
    <definedName name="_Toc385474637" localSheetId="3">#REF!</definedName>
    <definedName name="_Toc385474638" localSheetId="3">'LINEA 2'!$A$49</definedName>
    <definedName name="_Toc385474639" localSheetId="3">'LINEA 2'!#REF!</definedName>
    <definedName name="_Toc385474640" localSheetId="3">'LINEA 2'!#REF!</definedName>
    <definedName name="_Toc385474641" localSheetId="3">'LINEA 2'!$A$61</definedName>
    <definedName name="_Toc385474642" localSheetId="3">#REF!</definedName>
    <definedName name="_Toc385474643" localSheetId="3">'LINEA 2'!$A$63</definedName>
    <definedName name="_Toc385474644" localSheetId="3">'LINEA 2'!#REF!</definedName>
    <definedName name="_Toc385474645" localSheetId="3">'LINEA 2'!#REF!</definedName>
    <definedName name="_Toc385474646" localSheetId="4">'LINEA 3'!$A$4</definedName>
    <definedName name="_Toc385474647" localSheetId="4">'LINEA 3'!$A$5</definedName>
    <definedName name="_Toc385474648" localSheetId="4">'LINEA 3'!$A$7</definedName>
    <definedName name="_Toc385474649" localSheetId="4">'LINEA 3'!#REF!</definedName>
    <definedName name="_Toc385474650" localSheetId="4">'LINEA 3'!#REF!</definedName>
    <definedName name="_Toc385474651" localSheetId="4">'LINEA 3'!$A$23</definedName>
    <definedName name="_Toc385474652" localSheetId="4">'LINEA 3'!$A$25</definedName>
    <definedName name="_Toc385474653" localSheetId="4">'LINEA 3'!#REF!</definedName>
    <definedName name="_Toc385474654" localSheetId="4">'LINEA 3'!#REF!</definedName>
    <definedName name="_Toc385474655" localSheetId="4">'LINEA 3'!$A$31</definedName>
    <definedName name="_Toc385474656" localSheetId="4">'LINEA 3'!$A$33</definedName>
    <definedName name="_Toc385474657" localSheetId="4">'LINEA 3'!#REF!</definedName>
    <definedName name="_Toc385474658" localSheetId="4">'LINEA 3'!#REF!</definedName>
    <definedName name="_Toc385474659" localSheetId="4">'LINEA 3'!$A$40</definedName>
    <definedName name="_Toc385474660" localSheetId="4">#REF!</definedName>
    <definedName name="_Toc385474661" localSheetId="4">'LINEA 3'!$A$42</definedName>
    <definedName name="_Toc385474662" localSheetId="4">'LINEA 3'!#REF!</definedName>
    <definedName name="_Toc385474663" localSheetId="4">'LINEA 3'!#REF!</definedName>
    <definedName name="_xlnm.Print_Area" localSheetId="1">MATRIZ!$A$1:$F$25</definedName>
    <definedName name="CU">'LINEA 3'!$O$7</definedName>
    <definedName name="Cumplio">#REF!</definedName>
    <definedName name="Meta">#REF!</definedName>
    <definedName name="ME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9" i="5" l="1"/>
  <c r="T48" i="5"/>
  <c r="T47" i="5"/>
  <c r="T46" i="5"/>
  <c r="T45" i="5"/>
  <c r="T44" i="5"/>
  <c r="T43" i="5"/>
  <c r="T42" i="5"/>
  <c r="T38" i="5"/>
  <c r="T37" i="5"/>
  <c r="T36" i="5"/>
  <c r="T35" i="5"/>
  <c r="T34" i="5"/>
  <c r="T33" i="5"/>
  <c r="T29" i="5"/>
  <c r="T28" i="5"/>
  <c r="T27" i="5"/>
  <c r="T26" i="5"/>
  <c r="T25" i="5"/>
  <c r="T21" i="5"/>
  <c r="T20" i="5"/>
  <c r="T19" i="5"/>
  <c r="T18" i="5"/>
  <c r="T17" i="5"/>
  <c r="T16" i="5"/>
  <c r="T15" i="5"/>
  <c r="T14" i="5"/>
  <c r="T12" i="5"/>
  <c r="T11" i="5"/>
  <c r="T10" i="5"/>
  <c r="T9" i="5"/>
  <c r="T8" i="5" l="1"/>
  <c r="T7" i="5"/>
  <c r="T66" i="4"/>
  <c r="T65" i="4"/>
  <c r="T64" i="4"/>
  <c r="T63" i="4"/>
  <c r="T59" i="4"/>
  <c r="T58" i="4"/>
  <c r="T57" i="4"/>
  <c r="T56" i="4"/>
  <c r="T55" i="4"/>
  <c r="T54" i="4"/>
  <c r="T53" i="4"/>
  <c r="T52" i="4"/>
  <c r="T51" i="4"/>
  <c r="T50" i="4"/>
  <c r="H55" i="4"/>
  <c r="T49" i="4"/>
  <c r="T45" i="4"/>
  <c r="T44" i="4"/>
  <c r="T43" i="4"/>
  <c r="T42" i="4"/>
  <c r="T41" i="4"/>
  <c r="T40" i="4"/>
  <c r="T39" i="4"/>
  <c r="T38" i="4"/>
  <c r="T37" i="4"/>
  <c r="T36" i="4"/>
  <c r="T35" i="4"/>
  <c r="T34" i="4"/>
  <c r="T33" i="4"/>
  <c r="T32" i="4"/>
  <c r="T31" i="4"/>
  <c r="H27" i="4"/>
  <c r="T27" i="4"/>
  <c r="T26" i="4"/>
  <c r="T25" i="4"/>
  <c r="T24" i="4"/>
  <c r="T23" i="4"/>
  <c r="T22" i="4"/>
  <c r="T18" i="4"/>
  <c r="T17" i="4"/>
  <c r="T16" i="4"/>
  <c r="T15" i="4"/>
  <c r="T14" i="4"/>
  <c r="T13" i="4"/>
  <c r="T12" i="4"/>
  <c r="T11" i="4"/>
  <c r="T10" i="4"/>
  <c r="T9" i="4"/>
  <c r="T8" i="4"/>
  <c r="T7" i="4"/>
  <c r="U66" i="3"/>
  <c r="U65" i="3"/>
  <c r="U64" i="3"/>
  <c r="U63" i="3"/>
  <c r="U62" i="3"/>
  <c r="U61" i="3"/>
  <c r="U60" i="3"/>
  <c r="U59" i="3"/>
  <c r="U58" i="3"/>
  <c r="U57" i="3"/>
  <c r="U53" i="3"/>
  <c r="U52" i="3"/>
  <c r="U51" i="3"/>
  <c r="U50" i="3"/>
  <c r="U49" i="3"/>
  <c r="U48" i="3"/>
  <c r="U47" i="3"/>
  <c r="U46" i="3"/>
  <c r="U45" i="3"/>
  <c r="U44" i="3"/>
  <c r="U43" i="3"/>
  <c r="U42" i="3"/>
  <c r="U41" i="3"/>
  <c r="U37" i="3"/>
  <c r="U36" i="3"/>
  <c r="U35" i="3"/>
  <c r="U34" i="3"/>
  <c r="U33" i="3"/>
  <c r="U32" i="3"/>
  <c r="U31" i="3"/>
  <c r="U30" i="3"/>
  <c r="U29" i="3"/>
  <c r="U28" i="3"/>
  <c r="U27" i="3"/>
  <c r="U26" i="3"/>
  <c r="U25" i="3"/>
  <c r="U21" i="3"/>
  <c r="U20" i="3"/>
  <c r="U19" i="3"/>
  <c r="U18" i="3"/>
  <c r="U17" i="3"/>
  <c r="U16" i="3"/>
  <c r="U15" i="3"/>
  <c r="U14" i="3"/>
  <c r="U13" i="3" l="1"/>
  <c r="U12" i="3"/>
  <c r="U11" i="3" l="1"/>
  <c r="U10" i="3"/>
  <c r="U9" i="3"/>
  <c r="T50" i="5"/>
  <c r="T39" i="5"/>
  <c r="T13" i="5"/>
  <c r="T67" i="4"/>
  <c r="T46" i="4"/>
  <c r="T19" i="4"/>
  <c r="U67" i="3"/>
  <c r="U54" i="3"/>
  <c r="U8" i="3"/>
  <c r="U38" i="3"/>
  <c r="B8" i="1"/>
  <c r="B13" i="1"/>
  <c r="B19" i="1"/>
  <c r="Q36" i="3"/>
  <c r="Q35" i="3"/>
  <c r="T30" i="5" l="1"/>
  <c r="T60" i="4"/>
  <c r="T28" i="4"/>
  <c r="T22" i="5"/>
  <c r="U22" i="3"/>
  <c r="B24" i="1"/>
  <c r="P38" i="5"/>
  <c r="P37" i="5"/>
  <c r="P36" i="5"/>
  <c r="P35" i="5"/>
  <c r="P34" i="5"/>
  <c r="P33" i="5"/>
  <c r="P29" i="5"/>
  <c r="P28" i="5"/>
  <c r="P27" i="5"/>
  <c r="P26" i="5"/>
  <c r="P25" i="5"/>
  <c r="P13" i="5"/>
  <c r="P12" i="5"/>
  <c r="P11" i="5"/>
  <c r="P10" i="5"/>
  <c r="P19" i="5"/>
  <c r="P21" i="5"/>
  <c r="P20" i="5"/>
  <c r="P18" i="5"/>
  <c r="P17" i="5"/>
  <c r="P16" i="5"/>
  <c r="P15" i="5"/>
  <c r="P14" i="5"/>
  <c r="P9" i="5"/>
  <c r="P8" i="5"/>
  <c r="P7" i="5"/>
  <c r="L49" i="5"/>
  <c r="L48" i="5"/>
  <c r="L47" i="5"/>
  <c r="L46" i="5"/>
  <c r="L45" i="5"/>
  <c r="L44" i="5"/>
  <c r="L43" i="5"/>
  <c r="L42" i="5"/>
  <c r="L38" i="5"/>
  <c r="L37" i="5"/>
  <c r="L36" i="5"/>
  <c r="L35" i="5"/>
  <c r="L34" i="5"/>
  <c r="L33" i="5"/>
  <c r="L29" i="5"/>
  <c r="L28" i="5"/>
  <c r="L27" i="5"/>
  <c r="L26" i="5"/>
  <c r="L25" i="5"/>
  <c r="L21" i="5"/>
  <c r="L20" i="5"/>
  <c r="L18" i="5"/>
  <c r="L17" i="5"/>
  <c r="L16" i="5"/>
  <c r="L15" i="5"/>
  <c r="L14" i="5"/>
  <c r="L9" i="5"/>
  <c r="L8" i="5"/>
  <c r="H49" i="5"/>
  <c r="H48" i="5"/>
  <c r="H47" i="5"/>
  <c r="H46" i="5"/>
  <c r="H45" i="5"/>
  <c r="H44" i="5"/>
  <c r="H43" i="5"/>
  <c r="H42" i="5"/>
  <c r="H38" i="5"/>
  <c r="H37" i="5"/>
  <c r="H36" i="5"/>
  <c r="H35" i="5"/>
  <c r="H34" i="5"/>
  <c r="H33" i="5"/>
  <c r="H29" i="5"/>
  <c r="H28" i="5"/>
  <c r="H27" i="5"/>
  <c r="H26" i="5"/>
  <c r="H25" i="5"/>
  <c r="H21" i="5"/>
  <c r="H20" i="5"/>
  <c r="H18" i="5"/>
  <c r="H17" i="5"/>
  <c r="H16" i="5"/>
  <c r="H15" i="5"/>
  <c r="H14" i="5"/>
  <c r="H9" i="5"/>
  <c r="H8" i="5"/>
  <c r="D49" i="5"/>
  <c r="D48" i="5"/>
  <c r="D47" i="5"/>
  <c r="D46" i="5"/>
  <c r="D45" i="5"/>
  <c r="D44" i="5"/>
  <c r="D43" i="5"/>
  <c r="D42" i="5"/>
  <c r="D38" i="5"/>
  <c r="D37" i="5"/>
  <c r="D36" i="5"/>
  <c r="D35" i="5"/>
  <c r="D34" i="5"/>
  <c r="D33" i="5"/>
  <c r="D29" i="5"/>
  <c r="D28" i="5"/>
  <c r="D27" i="5"/>
  <c r="D25" i="5"/>
  <c r="D26" i="5"/>
  <c r="D21" i="5"/>
  <c r="D20" i="5"/>
  <c r="D19" i="5"/>
  <c r="D18" i="5"/>
  <c r="D17" i="5"/>
  <c r="D16" i="5"/>
  <c r="D15" i="5"/>
  <c r="D14" i="5"/>
  <c r="D13" i="5"/>
  <c r="D12" i="5"/>
  <c r="D11" i="5"/>
  <c r="D10" i="5"/>
  <c r="D9" i="5"/>
  <c r="D8" i="5"/>
  <c r="H13" i="5"/>
  <c r="H12" i="5"/>
  <c r="H11" i="5"/>
  <c r="H10" i="5"/>
  <c r="L7" i="5"/>
  <c r="D7" i="5"/>
  <c r="P42" i="5"/>
  <c r="P49" i="5"/>
  <c r="P48" i="5"/>
  <c r="P47" i="5"/>
  <c r="P46" i="5"/>
  <c r="P45" i="5"/>
  <c r="P44" i="5"/>
  <c r="P43" i="5"/>
  <c r="Q21" i="3"/>
  <c r="Q20" i="3"/>
  <c r="Q19" i="3"/>
  <c r="Q18" i="3"/>
  <c r="Q17" i="3"/>
  <c r="Q16" i="3"/>
  <c r="Q15" i="3"/>
  <c r="Q14" i="3"/>
  <c r="Q13" i="3"/>
  <c r="Q12" i="3"/>
  <c r="Q11" i="3"/>
  <c r="Q10" i="3"/>
  <c r="Q9" i="3"/>
  <c r="I8" i="3"/>
  <c r="L19" i="5"/>
  <c r="L13" i="5"/>
  <c r="L12" i="5"/>
  <c r="L11" i="5"/>
  <c r="L10" i="5"/>
  <c r="H7" i="5"/>
  <c r="P66" i="4"/>
  <c r="L66" i="4"/>
  <c r="H66" i="4"/>
  <c r="D66" i="4"/>
  <c r="P65" i="4"/>
  <c r="L65" i="4"/>
  <c r="H65" i="4"/>
  <c r="D65" i="4"/>
  <c r="P64" i="4"/>
  <c r="L64" i="4"/>
  <c r="H64" i="4"/>
  <c r="D64" i="4"/>
  <c r="P63" i="4"/>
  <c r="L63" i="4"/>
  <c r="H63" i="4"/>
  <c r="D63" i="4"/>
  <c r="P59" i="4"/>
  <c r="L59" i="4"/>
  <c r="H59" i="4"/>
  <c r="D59" i="4"/>
  <c r="P58" i="4"/>
  <c r="L58" i="4"/>
  <c r="H58" i="4"/>
  <c r="D58" i="4"/>
  <c r="P57" i="4"/>
  <c r="L57" i="4"/>
  <c r="H57" i="4"/>
  <c r="D57" i="4"/>
  <c r="P56" i="4"/>
  <c r="L56" i="4"/>
  <c r="H56" i="4"/>
  <c r="D56" i="4"/>
  <c r="P55" i="4"/>
  <c r="L55" i="4"/>
  <c r="D55" i="4"/>
  <c r="P54" i="4"/>
  <c r="L54" i="4"/>
  <c r="H54" i="4"/>
  <c r="D54" i="4"/>
  <c r="P53" i="4"/>
  <c r="L53" i="4"/>
  <c r="H53" i="4"/>
  <c r="D53" i="4"/>
  <c r="H52" i="4"/>
  <c r="D52" i="4"/>
  <c r="P51" i="4"/>
  <c r="L51" i="4"/>
  <c r="H51" i="4"/>
  <c r="D51" i="4"/>
  <c r="P50" i="4"/>
  <c r="L50" i="4"/>
  <c r="H50" i="4"/>
  <c r="D50" i="4"/>
  <c r="P49" i="4"/>
  <c r="L49" i="4"/>
  <c r="H49" i="4"/>
  <c r="D49" i="4"/>
  <c r="P45" i="4"/>
  <c r="L45" i="4"/>
  <c r="H45" i="4"/>
  <c r="D45" i="4"/>
  <c r="P44" i="4"/>
  <c r="L44" i="4"/>
  <c r="H44" i="4"/>
  <c r="D44" i="4"/>
  <c r="P43" i="4"/>
  <c r="L43" i="4"/>
  <c r="H43" i="4"/>
  <c r="D43" i="4"/>
  <c r="P42" i="4"/>
  <c r="L42" i="4"/>
  <c r="H42" i="4"/>
  <c r="D42" i="4"/>
  <c r="P41" i="4"/>
  <c r="L41" i="4"/>
  <c r="H41" i="4"/>
  <c r="D41" i="4"/>
  <c r="P40" i="4"/>
  <c r="L40" i="4"/>
  <c r="H40" i="4"/>
  <c r="D40" i="4"/>
  <c r="P39" i="4"/>
  <c r="L39" i="4"/>
  <c r="H39" i="4"/>
  <c r="D39" i="4"/>
  <c r="P38" i="4"/>
  <c r="L38" i="4"/>
  <c r="H38" i="4"/>
  <c r="D38" i="4"/>
  <c r="P37" i="4"/>
  <c r="L37" i="4"/>
  <c r="H37" i="4"/>
  <c r="D37" i="4"/>
  <c r="P36" i="4"/>
  <c r="L36" i="4"/>
  <c r="H36" i="4"/>
  <c r="D36" i="4"/>
  <c r="P35" i="4"/>
  <c r="L35" i="4"/>
  <c r="H35" i="4"/>
  <c r="D35" i="4"/>
  <c r="P34" i="4"/>
  <c r="L34" i="4"/>
  <c r="H34" i="4"/>
  <c r="D34" i="4"/>
  <c r="P33" i="4"/>
  <c r="L33" i="4"/>
  <c r="H33" i="4"/>
  <c r="D33" i="4"/>
  <c r="P32" i="4"/>
  <c r="L32" i="4"/>
  <c r="H32" i="4"/>
  <c r="D32" i="4"/>
  <c r="P31" i="4"/>
  <c r="L31" i="4"/>
  <c r="H31" i="4"/>
  <c r="D31" i="4"/>
  <c r="P27" i="4"/>
  <c r="L27" i="4"/>
  <c r="D27" i="4"/>
  <c r="P26" i="4"/>
  <c r="L26" i="4"/>
  <c r="H26" i="4"/>
  <c r="D26" i="4"/>
  <c r="P25" i="4"/>
  <c r="L25" i="4"/>
  <c r="H25" i="4"/>
  <c r="D25" i="4"/>
  <c r="P24" i="4"/>
  <c r="L24" i="4"/>
  <c r="H24" i="4"/>
  <c r="D24" i="4"/>
  <c r="P23" i="4"/>
  <c r="L23" i="4"/>
  <c r="H23" i="4"/>
  <c r="D23" i="4"/>
  <c r="P22" i="4"/>
  <c r="L22" i="4"/>
  <c r="D22" i="4"/>
  <c r="P18" i="4"/>
  <c r="H18" i="4"/>
  <c r="P17" i="4"/>
  <c r="H17" i="4"/>
  <c r="P16" i="4"/>
  <c r="L16" i="4"/>
  <c r="H16" i="4"/>
  <c r="P15" i="4"/>
  <c r="L15" i="4"/>
  <c r="H15" i="4"/>
  <c r="P14" i="4"/>
  <c r="L14" i="4"/>
  <c r="H14" i="4"/>
  <c r="P13" i="4"/>
  <c r="L13" i="4"/>
  <c r="H13" i="4"/>
  <c r="D13" i="4"/>
  <c r="P12" i="4"/>
  <c r="L12" i="4"/>
  <c r="H12" i="4"/>
  <c r="P11" i="4"/>
  <c r="L11" i="4"/>
  <c r="H11" i="4"/>
  <c r="P10" i="4"/>
  <c r="L10" i="4"/>
  <c r="H10" i="4"/>
  <c r="P9" i="4"/>
  <c r="L9" i="4"/>
  <c r="H9" i="4"/>
  <c r="D9" i="4"/>
  <c r="P8" i="4"/>
  <c r="L8" i="4"/>
  <c r="H8" i="4"/>
  <c r="P7" i="4"/>
  <c r="L7" i="4"/>
  <c r="H7" i="4"/>
  <c r="D7" i="4"/>
  <c r="Q66" i="3"/>
  <c r="M66" i="3"/>
  <c r="I66" i="3"/>
  <c r="E66" i="3"/>
  <c r="Q65" i="3"/>
  <c r="M65" i="3"/>
  <c r="I65" i="3"/>
  <c r="E65" i="3"/>
  <c r="Q64" i="3"/>
  <c r="M64" i="3"/>
  <c r="I64" i="3"/>
  <c r="E64" i="3"/>
  <c r="Q63" i="3"/>
  <c r="M63" i="3"/>
  <c r="I63" i="3"/>
  <c r="E63" i="3"/>
  <c r="Q62" i="3"/>
  <c r="M62" i="3"/>
  <c r="I62" i="3"/>
  <c r="E62" i="3"/>
  <c r="Q61" i="3"/>
  <c r="M61" i="3"/>
  <c r="I61" i="3"/>
  <c r="E61" i="3"/>
  <c r="Q60" i="3"/>
  <c r="M60" i="3"/>
  <c r="I60" i="3"/>
  <c r="E60" i="3"/>
  <c r="Q59" i="3"/>
  <c r="M59" i="3"/>
  <c r="I59" i="3"/>
  <c r="E59" i="3"/>
  <c r="Q58" i="3"/>
  <c r="M58" i="3"/>
  <c r="I58" i="3"/>
  <c r="E58" i="3"/>
  <c r="Q57" i="3"/>
  <c r="M57" i="3"/>
  <c r="I57" i="3"/>
  <c r="E57" i="3"/>
  <c r="Q53" i="3"/>
  <c r="M53" i="3"/>
  <c r="I53" i="3"/>
  <c r="E53" i="3"/>
  <c r="Q52" i="3"/>
  <c r="M52" i="3"/>
  <c r="I52" i="3"/>
  <c r="E52" i="3"/>
  <c r="Q51" i="3"/>
  <c r="M51" i="3"/>
  <c r="I51" i="3"/>
  <c r="E51" i="3"/>
  <c r="Q50" i="3"/>
  <c r="M50" i="3"/>
  <c r="I50" i="3"/>
  <c r="E50" i="3"/>
  <c r="Q49" i="3"/>
  <c r="M49" i="3"/>
  <c r="I49" i="3"/>
  <c r="E49" i="3"/>
  <c r="Q48" i="3"/>
  <c r="M48" i="3"/>
  <c r="I48" i="3"/>
  <c r="E48" i="3"/>
  <c r="Q47" i="3"/>
  <c r="M47" i="3"/>
  <c r="I47" i="3"/>
  <c r="E47" i="3"/>
  <c r="Q46" i="3"/>
  <c r="M46" i="3"/>
  <c r="I46" i="3"/>
  <c r="E46" i="3"/>
  <c r="Q45" i="3"/>
  <c r="M45" i="3"/>
  <c r="I45" i="3"/>
  <c r="E45" i="3"/>
  <c r="Q44" i="3"/>
  <c r="M44" i="3"/>
  <c r="I44" i="3"/>
  <c r="E44" i="3"/>
  <c r="Q43" i="3"/>
  <c r="M43" i="3"/>
  <c r="I43" i="3"/>
  <c r="E43" i="3"/>
  <c r="Q42" i="3"/>
  <c r="M42" i="3"/>
  <c r="I42" i="3"/>
  <c r="E42" i="3"/>
  <c r="Q41" i="3"/>
  <c r="M41" i="3"/>
  <c r="I41" i="3"/>
  <c r="E41" i="3"/>
  <c r="Q37" i="3"/>
  <c r="M37" i="3"/>
  <c r="I37" i="3"/>
  <c r="E37" i="3"/>
  <c r="M36" i="3"/>
  <c r="I36" i="3"/>
  <c r="E36" i="3"/>
  <c r="M35" i="3"/>
  <c r="I35" i="3"/>
  <c r="E35" i="3"/>
  <c r="Q34" i="3"/>
  <c r="M34" i="3"/>
  <c r="I34" i="3"/>
  <c r="E34" i="3"/>
  <c r="Q33" i="3"/>
  <c r="M33" i="3"/>
  <c r="I33" i="3"/>
  <c r="E33" i="3"/>
  <c r="Q32" i="3"/>
  <c r="M32" i="3"/>
  <c r="I32" i="3"/>
  <c r="E32" i="3"/>
  <c r="Q31" i="3"/>
  <c r="M31" i="3"/>
  <c r="I31" i="3"/>
  <c r="E31" i="3"/>
  <c r="Q30" i="3"/>
  <c r="M30" i="3"/>
  <c r="I30" i="3"/>
  <c r="E30" i="3"/>
  <c r="Q29" i="3"/>
  <c r="M29" i="3"/>
  <c r="I29" i="3"/>
  <c r="E29" i="3"/>
  <c r="Q28" i="3"/>
  <c r="M28" i="3"/>
  <c r="I28" i="3"/>
  <c r="E28" i="3"/>
  <c r="M27" i="3"/>
  <c r="I27" i="3"/>
  <c r="E27" i="3"/>
  <c r="Q26" i="3"/>
  <c r="M26" i="3"/>
  <c r="I26" i="3"/>
  <c r="E26" i="3"/>
  <c r="Q25" i="3"/>
  <c r="M25" i="3"/>
  <c r="I25" i="3"/>
  <c r="E25" i="3"/>
  <c r="M21" i="3"/>
  <c r="I21" i="3"/>
  <c r="E21" i="3"/>
  <c r="M20" i="3"/>
  <c r="I20" i="3"/>
  <c r="E20" i="3"/>
  <c r="M19" i="3"/>
  <c r="I19" i="3"/>
  <c r="E19" i="3"/>
  <c r="M18" i="3"/>
  <c r="I18" i="3"/>
  <c r="E18" i="3"/>
  <c r="M17" i="3"/>
  <c r="I17" i="3"/>
  <c r="E17" i="3"/>
  <c r="M16" i="3"/>
  <c r="I16" i="3"/>
  <c r="E16" i="3"/>
  <c r="M15" i="3"/>
  <c r="I15" i="3"/>
  <c r="E15" i="3"/>
  <c r="M14" i="3"/>
  <c r="I14" i="3"/>
  <c r="E14" i="3"/>
  <c r="M13" i="3"/>
  <c r="I13" i="3"/>
  <c r="E13" i="3"/>
  <c r="M12" i="3"/>
  <c r="I12" i="3"/>
  <c r="E12" i="3"/>
  <c r="M11" i="3"/>
  <c r="I11" i="3"/>
  <c r="E11" i="3"/>
  <c r="M10" i="3"/>
  <c r="I10" i="3"/>
  <c r="M9" i="3"/>
  <c r="I9" i="3"/>
  <c r="Q8" i="3"/>
  <c r="M8" i="3"/>
  <c r="B25" i="2"/>
  <c r="D24" i="2"/>
  <c r="C24" i="2"/>
  <c r="D23" i="2"/>
  <c r="C23" i="2"/>
  <c r="D22" i="2"/>
  <c r="C22" i="2"/>
  <c r="D21" i="2"/>
  <c r="C21" i="2"/>
  <c r="B19" i="2"/>
  <c r="D18" i="2"/>
  <c r="C18" i="2"/>
  <c r="D17" i="2"/>
  <c r="C17" i="2"/>
  <c r="D16" i="2"/>
  <c r="C16" i="2"/>
  <c r="D15" i="2"/>
  <c r="C15" i="2"/>
  <c r="D14" i="2"/>
  <c r="C14" i="2"/>
  <c r="B12" i="2"/>
  <c r="D11" i="2"/>
  <c r="C11" i="2"/>
  <c r="D10" i="2"/>
  <c r="C10" i="2"/>
  <c r="D9" i="2"/>
  <c r="C9" i="2"/>
  <c r="D8" i="2"/>
  <c r="C8" i="2"/>
  <c r="F18" i="1" l="1"/>
  <c r="B26" i="2"/>
  <c r="E54" i="3"/>
  <c r="C11" i="1" s="1"/>
  <c r="E22" i="2"/>
  <c r="C19" i="2"/>
  <c r="E18" i="2"/>
  <c r="C12" i="2"/>
  <c r="D12" i="2"/>
  <c r="E22" i="3"/>
  <c r="C9" i="1" s="1"/>
  <c r="E23" i="2"/>
  <c r="E38" i="3"/>
  <c r="C10" i="1" s="1"/>
  <c r="C12" i="1"/>
  <c r="E67" i="3"/>
  <c r="F9" i="1"/>
  <c r="E9" i="2"/>
  <c r="E24" i="2"/>
  <c r="D18" i="1"/>
  <c r="E14" i="2"/>
  <c r="E15" i="2"/>
  <c r="E10" i="2"/>
  <c r="E11" i="2"/>
  <c r="E16" i="2"/>
  <c r="C25" i="2"/>
  <c r="E17" i="2"/>
  <c r="F20" i="1"/>
  <c r="F16" i="1"/>
  <c r="F22" i="1"/>
  <c r="D22" i="1"/>
  <c r="C21" i="1"/>
  <c r="D22" i="5"/>
  <c r="C20" i="1"/>
  <c r="D39" i="5"/>
  <c r="H30" i="5"/>
  <c r="L30" i="5"/>
  <c r="E21" i="1" s="1"/>
  <c r="H22" i="5"/>
  <c r="P22" i="5"/>
  <c r="H39" i="5"/>
  <c r="D20" i="1"/>
  <c r="C22" i="1"/>
  <c r="P30" i="5"/>
  <c r="P39" i="5"/>
  <c r="D21" i="1"/>
  <c r="L22" i="5"/>
  <c r="E20" i="1" s="1"/>
  <c r="D30" i="5"/>
  <c r="D15" i="1"/>
  <c r="D16" i="1"/>
  <c r="C18" i="1"/>
  <c r="E17" i="1"/>
  <c r="H60" i="4"/>
  <c r="L28" i="4"/>
  <c r="E18" i="1"/>
  <c r="L46" i="4"/>
  <c r="D17" i="1"/>
  <c r="F14" i="1"/>
  <c r="D28" i="4"/>
  <c r="P67" i="4"/>
  <c r="E15" i="1"/>
  <c r="C16" i="1"/>
  <c r="C14" i="1"/>
  <c r="P28" i="4"/>
  <c r="F15" i="1" s="1"/>
  <c r="P46" i="4"/>
  <c r="P19" i="4"/>
  <c r="H19" i="4"/>
  <c r="C15" i="1"/>
  <c r="D60" i="4"/>
  <c r="E14" i="1"/>
  <c r="D14" i="1"/>
  <c r="D19" i="4"/>
  <c r="L60" i="4"/>
  <c r="P60" i="4"/>
  <c r="D67" i="4"/>
  <c r="H67" i="4"/>
  <c r="H28" i="4"/>
  <c r="H46" i="4"/>
  <c r="D9" i="1"/>
  <c r="Q67" i="3"/>
  <c r="F10" i="1"/>
  <c r="E10" i="1"/>
  <c r="D12" i="1"/>
  <c r="E12" i="1"/>
  <c r="I38" i="3"/>
  <c r="M22" i="3"/>
  <c r="M38" i="3"/>
  <c r="D11" i="1"/>
  <c r="D10" i="1"/>
  <c r="E11" i="1"/>
  <c r="I22" i="3"/>
  <c r="Q38" i="3"/>
  <c r="Q54" i="3"/>
  <c r="F11" i="1" s="1"/>
  <c r="M54" i="3"/>
  <c r="I54" i="3"/>
  <c r="D23" i="1"/>
  <c r="C23" i="1"/>
  <c r="L50" i="5"/>
  <c r="E23" i="1" s="1"/>
  <c r="H50" i="5"/>
  <c r="D50" i="5"/>
  <c r="P50" i="5"/>
  <c r="Q22" i="3"/>
  <c r="I67" i="3"/>
  <c r="E9" i="1"/>
  <c r="M67" i="3"/>
  <c r="D19" i="2"/>
  <c r="D25" i="2"/>
  <c r="E8" i="2"/>
  <c r="L19" i="4"/>
  <c r="C17" i="1"/>
  <c r="L39" i="5"/>
  <c r="E22" i="1" s="1"/>
  <c r="F17" i="1"/>
  <c r="F21" i="1"/>
  <c r="F23" i="1"/>
  <c r="E21" i="2"/>
  <c r="D46" i="4"/>
  <c r="L67" i="4"/>
  <c r="E16" i="1"/>
  <c r="D19" i="1" l="1"/>
  <c r="C19" i="1"/>
  <c r="E19" i="1"/>
  <c r="F19" i="1"/>
  <c r="F13" i="1"/>
  <c r="D13" i="1"/>
  <c r="C13" i="1"/>
  <c r="E13" i="1"/>
  <c r="E8" i="1"/>
  <c r="D8" i="1"/>
  <c r="F8" i="1"/>
  <c r="C8" i="1"/>
  <c r="E25" i="2"/>
  <c r="E19" i="2"/>
  <c r="D26" i="2"/>
  <c r="C26" i="2"/>
  <c r="E12" i="2"/>
  <c r="C24" i="1" l="1"/>
  <c r="C25" i="1" s="1"/>
  <c r="F24" i="1"/>
  <c r="E26" i="2"/>
  <c r="E24" i="1"/>
  <c r="D24" i="1"/>
</calcChain>
</file>

<file path=xl/sharedStrings.xml><?xml version="1.0" encoding="utf-8"?>
<sst xmlns="http://schemas.openxmlformats.org/spreadsheetml/2006/main" count="1789" uniqueCount="475">
  <si>
    <t>Matriz de evaluación y seguimiento del Plan de Manejo Ambiental (2019-2022)</t>
  </si>
  <si>
    <t>Lineas de Acción</t>
  </si>
  <si>
    <t>TOTAL</t>
  </si>
  <si>
    <t>Actividades requeridas</t>
  </si>
  <si>
    <t>Línea 1: CONSERVACION Y PROTECCION DE LOS RECURSOS FORESTALES</t>
  </si>
  <si>
    <t>Línea de Acción 1.1. Protección y conservación de la biodiversidad y de los ecosistemas de la jurisdicción.</t>
  </si>
  <si>
    <t>Línea de Acción 1.2. Manejo silvicultural y restauración ecológica activa de bosques naturales</t>
  </si>
  <si>
    <t>Línea de Acción 1.3. Conservación, recuperación y protección de recursos genéticos de los bosques naturales</t>
  </si>
  <si>
    <t xml:space="preserve">Línea de Acción 1.4: Restauración de rondas y áreas de interés hídrico  </t>
  </si>
  <si>
    <t>Línea 2: CONSERVACION Y PROTECCION DE LOS RECURSOS FORESTALES PROMOCIÓN DEL DESARROLLO PRODUCTIVO A PARTIR DE LOS RECURSOS FORESTALES</t>
  </si>
  <si>
    <t>Línea de Acción 2.1. Investigación y desarrollo de productos forestales no maderables - PFNM</t>
  </si>
  <si>
    <t>Línea de Acción 2.2. Conservación y utilización sostenible de los bosques naturales a partir de la oferta y compensación por servicios ecosistémicos.</t>
  </si>
  <si>
    <t>Línea de Acción 2.3. Desarrollo socioeconómico a partir de sistemas agroforestales basados en los recursos forestales nativos.</t>
  </si>
  <si>
    <t>Línea de Acción 2.4. Mejoramiento y reconversión de las técnicas y prácticas de aprovechamiento forestal para uso doméstico</t>
  </si>
  <si>
    <t>Línea de Acción 2.5. Orientar y promover programas de reforestación protectora y restauración ecológica en áreas de interés hídrico y forestal</t>
  </si>
  <si>
    <t>Línea 3: POSICIONAMIENTO DE LA GOBERNANZA FORESTAL Y ESTRATEGIA DE PREVENCIÓN, CONTROL Y VIGILANCIA</t>
  </si>
  <si>
    <t>Línea de Acción 3.1. Prevención, Control y Vigilancia Forestal</t>
  </si>
  <si>
    <t>Línea de Acción 3.2. Desarrollo de estrategias para el monitoreo de las coberturas boscosas para la lucha contra la deforestación y degradación Forestal</t>
  </si>
  <si>
    <t>Línea de Acción 3.3. Prevención y control de incendios forestales y manejo de áreas susceptibles.</t>
  </si>
  <si>
    <t>Línea de Acción 3.4. Propiciar la vinculación activa de sectores productivos en la cadena forestal del departamento</t>
  </si>
  <si>
    <t>Consolidación y Reporte Matriz de evaluación y seguimiento del Plan de Manejo Ambiental (2019-2022)</t>
  </si>
  <si>
    <t>No Actividades</t>
  </si>
  <si>
    <t>SEPTIEMBRE</t>
  </si>
  <si>
    <t>OCTUBRE</t>
  </si>
  <si>
    <t>NOVIEMBRE</t>
  </si>
  <si>
    <t>CUMPLE</t>
  </si>
  <si>
    <t>CU</t>
  </si>
  <si>
    <t>Cumplimiento de actividades por año</t>
  </si>
  <si>
    <t>PROGRESO</t>
  </si>
  <si>
    <t>Proyecto ejecutor</t>
  </si>
  <si>
    <t>Actividad ejecutada</t>
  </si>
  <si>
    <t>NO CUMPLE</t>
  </si>
  <si>
    <t>NCU</t>
  </si>
  <si>
    <t>Realizar inventarios de Flora y Fauna en áreas de conservación priorizadas y no evaluadas.</t>
  </si>
  <si>
    <t>Formular y ejecutar proyectos específicos en manejo y conservación de especies amenazadas</t>
  </si>
  <si>
    <t>Diseñar y elaborar publicaciones o material divulgativo sobre biodiversidad.</t>
  </si>
  <si>
    <t>Implementar programas de educación ambiental para la conservación de especies (Flora y Fauna).</t>
  </si>
  <si>
    <t>Ejercer las acciones de administración del recurso flora y fauna.</t>
  </si>
  <si>
    <t>Promover proyectos de uso sostenible de los recursos biológicos a nivel de especies.</t>
  </si>
  <si>
    <t>Mantener  en funcionamiento el Centro de atención valoración y rehabilitación  de fauna silvestre.</t>
  </si>
  <si>
    <t>Investigación y manejo de la resolución de conflictos entre los seres humanos, la fauna silvestre y las especies invasoras</t>
  </si>
  <si>
    <t>Declarar áreas protegidas de acuerdo a la normativa legal vigente.</t>
  </si>
  <si>
    <t>Actualizar y/o elaborar plan de manejo para áreas protegidas declaradas y/o  humedales</t>
  </si>
  <si>
    <t>Implementar planes de manejo de áreas protegidas declaradas y humedales.</t>
  </si>
  <si>
    <t>Facilitar y apoyar la adquisición de predios en zonas de interés hídrico, biológico y/o áreas protegidas.</t>
  </si>
  <si>
    <t>Realizar la delimitación de paramos y humedales de acuerdo a criterios establecidos por el MADS e Instituciones de Investigación.</t>
  </si>
  <si>
    <t>Fomentar la implementación de propuestas de incentivos para la conservación.</t>
  </si>
  <si>
    <t>Realizar investigaciones sobre  autoecología y ecología de poblaciones de las especies vegetales arbóreas  y las comunidades forestales de los bosques naturales, priorizando aquellos tipos de bosque considerados estratégicos por la Corporación.</t>
  </si>
  <si>
    <t>Seleccionar bosques candidatos a ser manejados/restaurados, según criterios de biodiversidad, grado de fragmentación, intensidad de intervención antrópica, extensión y localización dentro de áreas de reserva forestal o áreas forestales protectoras.</t>
  </si>
  <si>
    <t>Desarrollo, aplicación y evaluación de Criterios e Indicadores (C&amp;I) para la Ordenación Forestal de los Bosques naturales de la jurisdicción.</t>
  </si>
  <si>
    <t>Efectuar diagnósticos silviculturales y formular tratamientos de manejo “in situ” basados en la regeneración natural por tipos de bosque seleccionados.</t>
  </si>
  <si>
    <t>Elaborar protocolos preliminares de manejo y restauración para cada tipo de bosque seleccionado.</t>
  </si>
  <si>
    <t>Desarrollar en campo los planes de manejo y restauración preliminares, cada uno en un área mínima propuesta de 50 hectáreas.</t>
  </si>
  <si>
    <t>Hacer monitoreo durante 5 años, mediante mediciones y evaluaciones anuales de parámetros ecológicos y silviculturales, con el fin de medir el grado de respuesta del bosque a  los tratamientos efectuados.</t>
  </si>
  <si>
    <t>Con base en los anteriores resultados, ajustar los planes y elaborar los protocolos del caso.</t>
  </si>
  <si>
    <t>Sensibilización  y capacitación a propietarios y comunitarios sobre normatividad y derechos/obligaciones en cuanto al manejo y la restauración de los bosque naturales.</t>
  </si>
  <si>
    <t>Capacitación técnica a los propietarios y comunitarios en cuanto al manejo y la restauración activa de las áreas remanentes de bosque natural.</t>
  </si>
  <si>
    <t>Elaboración de una estrategia de financiación compartida de las actividades de manejo y/o restauración activa.</t>
  </si>
  <si>
    <t>Actualizar y/o capacitar a los funcionarios de la Corporación en el tema  de Ordenación y manejo forestal definiéndose un equipo interdisciplinario.</t>
  </si>
  <si>
    <t>Realizar la catalogación de las especies arbóreas de los bosques naturales, tanto con base en los listados del Ministerio de Ambiente y Desarrollo Sostenible como una catalogación propia de CORPOCHIVOR detallada al nivel local.</t>
  </si>
  <si>
    <t>se publico el libro de  especies forestales representativas del suroriente e Boyacá</t>
  </si>
  <si>
    <t>Seleccionar un grupo de especies priorizando con base en criterios de: mayor peligro de pérdida, valor económico, social o cultural, particularidades biológicas.</t>
  </si>
  <si>
    <t>Determinar los métodos de reproducción de las especies seleccionadas.</t>
  </si>
  <si>
    <t>Iniciar estudios fenológicos de las especies seleccionadas.</t>
  </si>
  <si>
    <t>Definir sitios en donde se instalarán arboretums de las especies seleccionadas.</t>
  </si>
  <si>
    <t>Conseguir  y seleccionar “in situ” árboles portagranos de las especies seleccionadas.</t>
  </si>
  <si>
    <t>Establecer un protocolo de reproducción de las especies de interés.</t>
  </si>
  <si>
    <t>Establecer un protocolo de establecimiento y manejo de arboretums de las especies de interés.</t>
  </si>
  <si>
    <t>Establecer en campo los arboretums respectivos, según requerimientos  edáficos y climáticos de las especies.</t>
  </si>
  <si>
    <t xml:space="preserve">Hacer mantenimiento y monitoreo permanente a los árboles portagranos y a los arboretums establecidos. </t>
  </si>
  <si>
    <t>Desarollar procesos de investigación aplicada para la identificación de fuentes y rodales semilleros.</t>
  </si>
  <si>
    <t>Elaboración de una estrategia de financiación de esta línea de acción.</t>
  </si>
  <si>
    <t>Actualizar y/o capacitar a los funcionarios de la Corporación en el tema definiéndose un equipo interdisciplinario.</t>
  </si>
  <si>
    <t>Acotamiento de la ronda hidrica del complejo de humedal Laguna La Calderon, Laguna La Gloria, Laguna Pensilvania y Laguna Larga, Municipio de Cienega; en el marco del Contrato 242-2019; Informe de gestión 2020; dan por finalizado la actividad de delimitación de acotamiento</t>
  </si>
  <si>
    <t>Acotamiento de la ronda hidrica de la quebrada delicias de la subcuenca del Rio Juyasia, en el municipio de cienega, jurisdiccion de corpochivor, departamento de boyacá; en el marco del Contrato 244-2021; Informe de gestión 2021</t>
  </si>
  <si>
    <t>Adelantan proceso contractual para la formulacion del Acotamiento de la ronda hidrica de la quebrada La Unica en el municipio de Ramiriqui, quebrada Cachuchita del municipio de Ventaquedamada y del rio Bosque en el municipio de Úmbita, de la jurisdicción de Corpochivor,departamento de Boyacá; Informe de gestión 2022</t>
  </si>
  <si>
    <t>Informe final por parte del ejecutor; se contrata personal para finalizar y socializar el contrato de consultoria 242-2019</t>
  </si>
  <si>
    <t>Sensibilización y capacitación a propietarios y comunitarios sobre normatividad y derechos/obligaciones en cuanto a conservación de las cuencas y sus áreas de cauces.</t>
  </si>
  <si>
    <t>Elaboración de un protocolo técnico y socioeconómico de reforestación y restauración ecológica en áreas de nacimientos y cauces de aguas.</t>
  </si>
  <si>
    <t>Selección técnica de las especies aptas para la reforestación protectora y restauración ecológica de las rondas hídricas.</t>
  </si>
  <si>
    <t>Capacitación técnica a los propietarios y comunitarios en cuanto a la conservación/restauración de las áreas remanentes de bosque natural.</t>
  </si>
  <si>
    <t>Desarrollo de socialización del proyecto, el cual busca la conservacion y/o restauración; se encuentra en el reporte del informe de gestión, donde han participado 655 asistentes, con un total de 26 socializaciones ; Informe de gestión 2020</t>
  </si>
  <si>
    <t>Desarrollo de socialización del proyecto, el cual busca la conservacion y/o restauración; se encuentra en el reporte del informe de gestión, donde han participado 794 asistentes, con un total de 61 socializaciones; Informe de gestión 2021</t>
  </si>
  <si>
    <t>Desarrollo de socialización del proyecto, el cual busca la conservacion y/o restauración; se encuentra en el reporta un avance en el informe de gestión, donde han participado 750 asistentes, con un total de 37 socializaciones; Informe de gestión 2022</t>
  </si>
  <si>
    <t>La estrategia del Esquema de Retribucion por Servicios Ambientales "ERSA", la cual su segunda fase de ejecución se desarrollo en el 2019 y 2020 con recursos FCA, propios y asi es su proceso de operación; dicha informacion se reporta al Ministerio, al SPI-DNP, y en los soportes ejecutados por el operador.</t>
  </si>
  <si>
    <t>La estrategia del Esquema de Retribucion por Servicios Ambientales "ERSA", la cual su tercera fase de ejecución se desarrollo en el 2021 con recursos FCA, propios y asi es su proceso de operación; dicha informacion se reporta al Ministerio, al SPI-DNP, y en los soportes ejecutados por el operador.</t>
  </si>
  <si>
    <t>La estrategia del Esquema de Retribucion por Servicios Ambientales "ERSA", la cual su cuarta fase de ejecución se encuentra en desarrollo, con el contrato de obra publica 386-21 con recursos FCA; dicha informacion se reporta al Ministerio, al SPI-DNP, y en los soportes ejecutados por el contratista.</t>
  </si>
  <si>
    <t>Se realiza seguimiento a usuarios vigencia 2017, 2018,y usuarios ERSA; para lo cual se reporta seguimiento a 452 usuarios, esta información se encuentra en el informe de gestión de 2019</t>
  </si>
  <si>
    <t>Se realiza seguimiento a usuarios vigencia 2018, 2019,y usuarios ERSA; para lo cual se reporta seguimiento a 214,8 hectareas, esta información se encuentra en el informe de gestión de 2020</t>
  </si>
  <si>
    <t>Se realiza seguimiento a usuarios vigencia 2019, 2020,y usuarios ERSA; para lo cual se reporta seguimiento a 267,7 hectareas para 462 usuarios, esta información se encuentra en el informe de gestión de 2021</t>
  </si>
  <si>
    <t>Se realiza seguimiento a usuarios vigencia 2020, 2021; para lo cual se reporta seguimiento a 207 hectareas para 334 usuarios, esta información se encuentra en el informe de gestión de 2022</t>
  </si>
  <si>
    <t>Actualizar y/o capacitar a los funcionarios de la Corporación en el tema</t>
  </si>
  <si>
    <t>Desde las jornadas institucionales y reuniones que se desarrollan internamente en la entidad.</t>
  </si>
  <si>
    <t>Determinar y describir los PFNM existentes en los ecosistemas forestales regionales, con base en estudios de campo y de consulta de los pobladores locales, especialmente los rurales.</t>
  </si>
  <si>
    <t>De acuerdo al informe de Gestión a través del Convenio Interadministrativo No. 028-19 suscrito con la Universidad Tecnológica
de Pereira –UTP-, se dio inicio al proyecto denominado: Aunar esfuerzos interinstitucionales
en la ejecución de proyectos ambientales comunes en el marco de uso y manejo sostenible
de los recursos: guadua (Guadua angustifolia kunth), chin (Arundo donax) paja blanca
(Calamagrostis effusa) y fique (Furcraea cabuya), en la educación ambiental, en la protección
de los ecosistemas y suelos, en la promoción del biocomercio de Productos Forestales No
Maderables (PFNM), como aporte al fortalecimiento y consolidación de la gestión ambiental
en áreas priorizadas de la jurisdicción de Corpochivor</t>
  </si>
  <si>
    <t>Preseleccionar y priorizar  las especies y los PFNM, con base en criterios de alto potencial económico, existencia de mercados, valor sociocultural para las poblaciones locales y existencias de poblaciones viables de las especies generadoras de los mismos.</t>
  </si>
  <si>
    <t>ITEM</t>
  </si>
  <si>
    <t>NÚMERO</t>
  </si>
  <si>
    <t>Realizar estudios de poblaciones de las especies seleccionadas.</t>
  </si>
  <si>
    <t xml:space="preserve"> Efectuar los estudios económicos y de mercado de las especies preseleccionadas.</t>
  </si>
  <si>
    <t>Caracterizacion de empresas forestales en la jurisdiccion de Corpochivor</t>
  </si>
  <si>
    <t xml:space="preserve">Con base en los resultados del estudio de poblaciones y económicos, hacer la selección final de las especies objeto del estudio </t>
  </si>
  <si>
    <t>Actividad desarrollada a través del Convenio Interadministrativo No. 028-19</t>
  </si>
  <si>
    <t xml:space="preserve"> Estructurar los protocolos de cosecha y beneficio de los PFNM de las especies seleccionadas.</t>
  </si>
  <si>
    <t>Crear y/o desarrollar los mercados para los PFNM de las especies seleccionadas.</t>
  </si>
  <si>
    <t>publicacion del libro productos forestales no maderable de Corpochivor 2017</t>
  </si>
  <si>
    <t>Capacitar a los comunitarios y/o propietarios de bosques en las tecnologías de cosecha y beneficio de los PFNM.</t>
  </si>
  <si>
    <t>Organizar y dotar a los comunitarios para las actividades de cosecha, beneficio y comercialización de los PFNM.</t>
  </si>
  <si>
    <t>Crear una normatividad especial para los PFNM regionales y socializarla entre los participantes en el proceso de PFNM.</t>
  </si>
  <si>
    <t xml:space="preserve">Se participo en la creación del decreto 690 de 2021 mediante el cual se  reglamentan los modos de adquirir el derecho al manejo sostenible y los trámites respectivos, de la flora silvestre y de los productos forestales no maderables que hacen parte de los ecosistemas naturales. </t>
  </si>
  <si>
    <t xml:space="preserve"> Determinar y fomentar los métodos de reproducción de las especies seleccionadas para PFNM para aplicar planes de reposición, renovación o mejoramiento de las especies generadoras de PFNM.</t>
  </si>
  <si>
    <t>Diplomado Dicatdo por parte de la universidad Distrital y la Universidad tecnologica de Pereira</t>
  </si>
  <si>
    <t>Identificar y determinar los bosques prioritarios para desarrollar esta iniciativa.</t>
  </si>
  <si>
    <t>Realizar los estudios para diseñar un esquema de compensación por servicios ecosistémicos para la conservación de las coberturas boscosas, como estrategia para la regulación del ciclo hidrológico y el secuestro y/o manutención del stock de carbono en la jurisdicción de CORPOCHIVOR.</t>
  </si>
  <si>
    <t>Contrato 237 de 2015 se formula el esquema de retribucion por servicios ambientales ERSA</t>
  </si>
  <si>
    <t>Continua la aplicacion segun lo establecido en el  Contrato 237 de 2015 en el cual se formulo el esquema de retribucion por servicios ambientales ERSA</t>
  </si>
  <si>
    <t xml:space="preserve"> Sensibilizar y capacitar a los comunitarios y propietarios de bosques acerca de los objetivos, potencialidades y tecnologías de mecanismo de desarrollo limpio, REDD y Pago por Servicios Ambientales-PAS.</t>
  </si>
  <si>
    <t>3202-1 3202-2</t>
  </si>
  <si>
    <t>Organizar a los propietarios de los bosques evaluados y valorados, para efectuar la comercialización y transacción de los servicios ambientales, con la asesoría de la Corporación.</t>
  </si>
  <si>
    <t>Crear o mejorar el marco legal regional (a partir de la Corporación) para facilitar estos procesos.</t>
  </si>
  <si>
    <t>Creacion del instructivo del ERSA</t>
  </si>
  <si>
    <t>Llevar a escala real el desarrollo de esta iniciativa.</t>
  </si>
  <si>
    <t>Actualizacion “Áreas de Importancia Estratégica” (AIE) para el recurso hídrico fue
adoptada a través de la Ley 99 de 1993, articulo 111, posteriormente modificado por
la Ley 1450 de 2011, para señalar aquellas áreas que deben mantenerse con el
propósito de conservar la disponibilidad de las fuentes de agua para acueductos.
METODOLOGIA PARA LA IDENTIFICACIÓN, DELIMITACIÓN Y PRIORIZACIÓN DE ÁREAS DE IMPORTANCIA ESTRATEGICA</t>
  </si>
  <si>
    <t>Promover la agroforestería entre los productores y las entidades regionales, como estrategia viable para el desarrollo socioeconómico.</t>
  </si>
  <si>
    <t>3202-1/ 3201-1</t>
  </si>
  <si>
    <t>Realizar una caracterización de los sistemas de producción existentes en la jurisdicción de la corporación</t>
  </si>
  <si>
    <t xml:space="preserve"> Determinar los sistemas de producción susceptibles, necesarios o viables de ser mejorados con base en la incorporación de sistemas agroforestales. </t>
  </si>
  <si>
    <t>Se establece un instructivo de reforestación, Restauración y Mantenimiento de Sistemas Forestales; para la vigencia 2019 se establecieron  31,8 hectareas</t>
  </si>
  <si>
    <t>Se establece un instructivo de reforestación, Restauración y Mantenimiento de Sistemas Forestales; para la vigencia 2020 se establecieron  45,7 hectareas</t>
  </si>
  <si>
    <t>Se establece un instructivo de reforestación, Restauración y Mantenimiento de Sistemas Forestales; para la vigencia 2021 se establecieron  48,7 hectareas</t>
  </si>
  <si>
    <t>Se establece un instructivo de reforestación, Restauración y Mantenimiento de Sistemas Forestales; para la vigencia 2022 se establecieron  9,83 hectareas.</t>
  </si>
  <si>
    <t>Hacer  el diseño de los sistemas agroforestales correspondientes.</t>
  </si>
  <si>
    <t xml:space="preserve"> Desarrollar una estrategia financiera para establecer y manejar los sistemas  agroforestales diseñados.</t>
  </si>
  <si>
    <t>En el marco del convenio de asociación con FUNDESPAC, donde apoyaron financieramente; Informe de Gestión 2020</t>
  </si>
  <si>
    <t>En su tercera fase de implementación Esquema de Retribución por Servicios Ambientales (ERSA); se relizo inversión sistemas agroforestales</t>
  </si>
  <si>
    <t>Seleccionar los productores con los cuales se hará el desarrollo piloto de los sistemas agroforestales diseñados.</t>
  </si>
  <si>
    <t>Concertar con dichos productores la iniciativa.</t>
  </si>
  <si>
    <t>Asesoria y acompañamiento a siete (7) sistemas agroforestales de cacao</t>
  </si>
  <si>
    <t>Cuando participar de las socializaciones, se vinculan a los programas de sistemas forestales y vinculación a la ventanilla de negocios verdes</t>
  </si>
  <si>
    <t>Capacitar a los productores acerca  de los sistemas agroforestales a establecer.</t>
  </si>
  <si>
    <t>3202-2 / 3202-1</t>
  </si>
  <si>
    <t>Jornada de acompañamiento con el equipo interdisciplinario de la ventanilla de negocios verdes en aspectos (social/técnico/administrativo/comercial);Se brindo asistencia tecnica a los usuarios que se vincularon al programa PFC; Informe de gestión 2020</t>
  </si>
  <si>
    <t xml:space="preserve"> Instalar en campo parcelas de los sistemas agroforestales, a escala que permita su aplicación, evaluación y validación reales; lo que está relacionado con el tamaño de los predios y la disponibilidad de los recursos requeridos. </t>
  </si>
  <si>
    <t>Hacer mediciones de evaluación de productividad y resultados ambientales a cada sistema agroforestal.</t>
  </si>
  <si>
    <t>Evaluar conjuntamente con los productores y otros comunitarios la viabilidad de los sistemas probados.</t>
  </si>
  <si>
    <t>En caso de resultar viables, realizar el fomento masivo de los sistemas agroforestales.</t>
  </si>
  <si>
    <t>Crear o actualizar una normatividad apropiada para facilitar la actividad agroforestal en la región.</t>
  </si>
  <si>
    <t>Actualizar y/o capacitar a los funcionarios de la Corporación en el tema definiéndose un equipo interdisciplinario para su desarrollo.</t>
  </si>
  <si>
    <t>Identificar y caracterizar las técnicas de aprovechamiento actualmente utilizadas en la región.</t>
  </si>
  <si>
    <t>Con base en rendimientos, costos y daños causados al ecosistema forestal, hacer una matriz de evaluación y calificación de las técnicas empleadas.</t>
  </si>
  <si>
    <t>Determinar aquellas técnicas y actividades susceptibles de ser cambiadas o mejoradas.</t>
  </si>
  <si>
    <t>Elaborar un protocolo de aprovechamiento viable para los bosques regionales y en el marco de la economía de subsistencia, no del aprovechamiento comercial.</t>
  </si>
  <si>
    <t>Probar, validar y ajustar el protocolo con base en pruebas de campo.</t>
  </si>
  <si>
    <t>Socializar el protocolo ante los propietarios de bosques y otros actores del aprovechamiento forestal.</t>
  </si>
  <si>
    <t>Realizar capacitaciones prácticas a grupos focales.</t>
  </si>
  <si>
    <t>Efectuar los  ajustes a las normas de la Corporación para darle vinculación legal al protocolo de aprovechamiento.</t>
  </si>
  <si>
    <t>Crear el esquema institucional para prestar asistencia técnica a los productores rurales.</t>
  </si>
  <si>
    <t>Creacion del grupo tecnico adscrito al proyecto gestión integral del recurso forestal</t>
  </si>
  <si>
    <t>Conformación del grupo tecnico adscrito al proyecto gestión integral del recurso forestal</t>
  </si>
  <si>
    <t>Generar cartillas, instructivos u otros tipos de documentos didácticos.</t>
  </si>
  <si>
    <t>Promover la generación de conocimiento, la investigación, y ejecución de lineamientos técnicos para el desarrollo de actividades silviculturales y de restauración de áreas disturbadas, deforestadas y/o degradadas.</t>
  </si>
  <si>
    <t>Análisis y dinámicas espaciales en la identificación de coberturas forestales con tendencia a la deforestación para la jurisdicción de Corpochivor</t>
  </si>
  <si>
    <t>Caracterización socioeconómica de beneficiarios del Esquema de Retribución por Servicios Ambientales (ERSA)</t>
  </si>
  <si>
    <t>Análisis resultados remediación de red de parcelas forestales permanentes en la Jurdiscción</t>
  </si>
  <si>
    <t xml:space="preserve"> Identificar y priorizar áreas deforestadas y degradadas por actividades antrópicas en las cuales por sus condiciones biofísicas y aptitud del uso del suelo requieran el establecimiento de plantaciones forestales con fines protectores o el desarrollo de acciones de restauración ecológica (pasiva o activa). </t>
  </si>
  <si>
    <t>Análisis de bosques y deforestación 2019</t>
  </si>
  <si>
    <t>Métodologia de áreas de importancia estratégica 2020</t>
  </si>
  <si>
    <t>Metodología Áreas de importancia estratégica, base para la implementación del Esquema de Retribución por Servicios Ambientales (ERSA),y del mecanismo Reducción de Emisiones por Deforestación y Degradación (REDD+) de Corpochivor</t>
  </si>
  <si>
    <t>Portafolio de Servicios Ambientales, Esquema de Retribución por Servicios Ambientales- ERSA</t>
  </si>
  <si>
    <t xml:space="preserve"> Consolidar el proceso silvicultural de planificación, operación y mantenimiento de los viveros forestales ubicados en los municipios de Macanal y Ramiriquí a fin de garantizar la producción de material vegetal en las cantidades y calidad requerida. </t>
  </si>
  <si>
    <t>Operación y funcionamiento de viveros forestales para la producción de material vegetal, 296.213 plantulas; Informe de gestión 2019</t>
  </si>
  <si>
    <t>Operación y funcionamiento de viveros forestales para la producción de material vegetal, 268.935 plantulas; Informe de gestión 2020</t>
  </si>
  <si>
    <t>Operación y funcionamiento de viveros forestales para la producción de material vegetal, 316.942 plantulas; Informe de gestión 2021</t>
  </si>
  <si>
    <t>Operación y funcionamiento de viveros forestales para la producción de material vegetal, 241.916 plantulas; Informe de gestión 2022</t>
  </si>
  <si>
    <t xml:space="preserve">Ejecutar en cooperación y apoyo de las entidades territoriales, organizaciones de base y comunidades locales el establecimiento y mantenimiento de plantaciones forestales y  sistemas agroforestales o silvopastoriles, con el fin de incrementar la masa boscosa en el área de la jurisdicción y consolidar un proceso de planificación y manejo forestal. </t>
  </si>
  <si>
    <t>Socialización de los programas de reforestación y/o restauración ecologica con los funcionarios de las administraciones municipales y comunidad; asi mismo se establecieron y mantuvieron 639 hectareas.</t>
  </si>
  <si>
    <t>Socialización de los programas de reforestación y/o restauración ecologica con los funcionarios de las administraciones municipales y comunidad; asi mismo se establecieron y mantuvieron 939 hectareas.</t>
  </si>
  <si>
    <t>Socialización de los programas de reforestación y/o restauración ecologica con los funcionarios de las administraciones municipales y comunidad; asi mismo se establecieron y mantuvieron 288,9 hectareas.</t>
  </si>
  <si>
    <t xml:space="preserve">Diseñar, revisar y/o actualizar los instructivos de procedimiento de seguimiento, control y vigilancia forestal de la Corporación. </t>
  </si>
  <si>
    <t>3299-2, 3201-2</t>
  </si>
  <si>
    <t>Se realizó las modificaciones a las actividades 2, 3, 5, 6 y 7 del procedimiento de control ambiental PD-AA-15</t>
  </si>
  <si>
    <t>Se realzó la modificación del logo institucional en procedimiento y en los formatos RE-AA-09, RE-AA-08, RE-AA-15, RE-AA-16, RE-AA-32, RE-AA-25 RE-AA-33, RE-AA-34, Se ajusta el alcance y las políticas de operación No. 3.2, 3 .3 y 3.4, Dentro del Ítem 4. Descripción de Actividades se elimina la actividad No. 8 y se modifican las No. 2, 3, 4, 5, 6, 7 y 9. Se modifican los formatos RE-AA-09, RE-AA-08, RE-AA-15, RE-AA-16, RE-AA-32 y RE-AA-25 en el glosario ; en el procedimiento de seguimiento y control PD-AA-15.</t>
  </si>
  <si>
    <t>Se realizó modificaciones en cuanto a: En quien reviso el procedimiento,En las actividades Nro. 2, 3, 4, 5, 6, 8 y 10. El cambio está sujeto a que los proyectos ya no tienen el número estipulado en la versión 8, teniendo en cuenta que se cambió el catálogo de códigos presupuestales, solicitados por la Contraloría General de la República. Se crea nueva actividad quedando como la numero 7 en el procedimieto de seguimiento y control ambiental PD-AA-15</t>
  </si>
  <si>
    <t>Se realizó las modificaciones en la actividad 4 para el caso PGIRIS, de acuerdo al Plan Operativo Anual - POA para cada vigencia; las visitas se realizan una vez se verifique el cumplimiento normativo y no tendrán ningún costo. Y no se diligenciara formato RE-AA-10 programador de actividades; Se adiciona en las Actividades 6 y 7 la siguiente Nota: Para el caso de PGIRS y generadores de residuos y/o desechos peligrosos no se diligenciara formato RE-AA-10 programador de actividades.</t>
  </si>
  <si>
    <t>Realizar actividades de prevención, seguimiento, control y vigilancia con énfasis en sitios de mayor presión sobre el bosque natural.</t>
  </si>
  <si>
    <t>Se realizó el seguimiento a los permisos ambientales otorgados por la corporación  de acuerdo  a la normativa del MADS, con énfasis en atender 551 infracciones ambientales, 1430 quejas,Se recibieron y gestionaron 286 solicitudes de permisos, licencias y autorizaciones,541 seguimientos a licencias ambientales, permisos y/o autorizaciones,1550 visitas técnicas, correspondientes a la atención de permisos y/o autorizaciones ambientales y acompañamientos, atención a infracciones ambientales y seguimiento a licencias,  30 operativos  de recurso de flora y fauna,  7 operativos de emisiones atmosféricas a fuentes moviles y 3 de mineria ilegal, se realizarón 32 capacitaciones., 35 incautaciones de madera, 27 procesos sancionatorios</t>
  </si>
  <si>
    <t>Se realizó el seguimiento a los permisos ambientales otorgados por la corporación  de acuerdo  a la normativa del MADS, con énfasis en atender 1549 PQRS, 88 infracciones ambientales,  258 seguimientos distribuidos entre permisos, autorizaciones y licencias ambientales activos, para un avance en la meta física del 80,13%, 21 procesos sancionatorios,se priorizó 73 trámites administrativos ambientales de carácter sancionatorio activos, se recibieron y gestionaron 74 licencias ambientales, otros trámites permisivos y conceptos ambientales, se realizarón 2 Talleres de capacitaciones, 5 operativos  de recurso de flora y fauna,  8 operativos de recurso aire y 3 de mineria ilegal.</t>
  </si>
  <si>
    <t>Se realizó el seguimiento a los permisos ambientales otorgados por la corporación  de acuerdo  a la normativa del MADS, con énfasis en atender 1925 PQRS, 500 infracciones ambientales,  993 seguimientos distribuidos entre permisos, autorizaciones y licencias ambientales activos, para un avance en la meta física del 31,1%, 54 procesos sancionatorios,se priorizó 81 trámites administrativos ambientales de carácter sancionatorio activos, se recibieron y gestionaron 102 licencias ambientales, otros trámites permisivos y conceptos ambientales, se realizarón 3 Talleres de capacitaciones, 7 operativos de recurso hidrico, 10 operativos de recurso de flora y fauna,  10 operativos a fuentes moviles, 5 de mineria ilegal y 3 Operativo de Ruido y Ruido Ambiental.</t>
  </si>
  <si>
    <t>Realizar actividades de seguimiento, control y vigilancia en centros de transformación y comercialización.</t>
  </si>
  <si>
    <t>Revisión y ajustes en diseño y modalidades de implementación de operativos a lo largo de la cadena forestal productiva, así como activar y legalizar el comité de control y vigilancia con seguimiento.</t>
  </si>
  <si>
    <t>Estructurar protocolos de campo  para visitas técnicas de revisión de planes de manejo, aprovechamiento, control e inspección de empresas  de   transformación    o comercialización de productos forestales.</t>
  </si>
  <si>
    <t xml:space="preserve">Establecer procedimientos e instructivos  para la adopción de las medidas posteriores a la aprehensión preventiva, restitución o decomiso de especímenes de especies silvestres provenientes de los bosques naturales. </t>
  </si>
  <si>
    <t>Establecer un plan de capacitación integrada a funcionarios técnicos y jurídicos de la Corporación.</t>
  </si>
  <si>
    <t>Se realizó , por parte de control y vigilancia  32 capacitaciones en temas relacionados con el control y vigilancia de los recursos naturales</t>
  </si>
  <si>
    <t>Se relizó por parte de educación ambiental y participación ciudadana, 1 capacitación virtual sobre mapeo colectivo y comunidad, fortalecimiento para la educación ambiental  1 capacitación para el cargue de información de la primera etapa de implementación del SIPGA-CAR, ecositemas estrategicos 1 capacitación  con el fin de iniciar el desarrollo metodológico y capacitación a las CAR´s por parte del MADS.</t>
  </si>
  <si>
    <t>Atención efectiva a denuncias e infracciones ambientales de acuerdo con la normatividad vigente.</t>
  </si>
  <si>
    <t>Unificación y reducción de tiempos de trámites.</t>
  </si>
  <si>
    <t>Revisión previa al radicado de los documentos por parte del personal jurídico con el fin de garantizar que la documentación esté completamente posible y evitar la realización de requerimientos al usuario, cuyo benefición para el ciudadano es la disminucióin de costos y reducción en el tiempo de respuesta.</t>
  </si>
  <si>
    <t>lncorporación de la información de los expedientes de aprovechamientos forestales y actividades forestales licenciadas en sistemas de consulta y seguimiento forestal “en línea.</t>
  </si>
  <si>
    <t xml:space="preserve">La Corporación hace uso de la Ventanilla Integral de Integral de Trámites Ambientales en Línea- VITAL donde registra los permisos de aprovechamiento forestal. </t>
  </si>
  <si>
    <t xml:space="preserve">Adoptar medidas administrativas, financieras y presupuestales para asegurar la disponibilidad de recursos humanos, técnicos, condiciones, y facilidades logísticas y operativas para llevar a cabo las funciones de seguimiento, control y vigilancia forestal de la Corporación. </t>
  </si>
  <si>
    <t xml:space="preserve">Divulgación de legislación y manejo forestal en medios masivos de comunicación dispuestos por la Corporación. </t>
  </si>
  <si>
    <t>3202-1, 3208-1</t>
  </si>
  <si>
    <t>Diseño e implementación de campaña de publicidad y distribución de material divulgativo.</t>
  </si>
  <si>
    <t>Generar información confiable sobre la extensión, distribución y los cambios en la cobertura boscosa a nivel regional y municipal, a una escala máxima 1:25.000.</t>
  </si>
  <si>
    <t>se ejecuto esta actividad con la adquisiscion de imagenes de satelite del año 2019 planet scope, a una escala de cartografia tematica 25k</t>
  </si>
  <si>
    <t>para este año no se adquirieron imagenes satelitales para el analisis</t>
  </si>
  <si>
    <t>Determinar y reportar la tasa de deforestación a nivel regional y municipal de conformidad a especificaciones establecidas por el Ministerio de Ambiente y Desarrollo Sostenible y el IDEAM que cumpla con los requerimientos de la Convención Marco de Naciones Unidas sobre el Cambio Climático -CMNUCC-, y otras iniciativas de reporte de cifras forestales.</t>
  </si>
  <si>
    <t>Actualizar y generar periódicamente información oportuna, coherente, transparente, exhaustiva, completa, precisa y comparable sobre la distribución, extensión y cambios en el tiempo de la cobertura de bosque, que permita la generación de un esquema de seguimiento efectivo de esta cobertura a nivel regional y municipal.</t>
  </si>
  <si>
    <t xml:space="preserve">la informacion se reporta anual de acuerdo con la adquisicion de las imagenes </t>
  </si>
  <si>
    <t>Analizar y generar acciones y estrategias para contrarrestar la conversión directa y/o inducida de la cobertura bosque a otro tipo de cobertura de la tierra.</t>
  </si>
  <si>
    <t>Capacitar a los funcionarios de la Corporación en el tema definiéndose un equipo interdisciplinario para su desarrollo.</t>
  </si>
  <si>
    <t xml:space="preserve">Promover la generación de conocimiento, la investigación, y ejecución de lineamientos técnicos para la interpretación de la ocurrencia histórica y zonificación de riesgo por incendios forestales en la jurisdicción de la Corporación. </t>
  </si>
  <si>
    <t>Durante el 2019 se presentaron 30 incendios, los cuales se presentarón por: condiciones del terreno,intecionado, arco electrico , fogatas, posibles quemas o desconocidas.</t>
  </si>
  <si>
    <t>Se elaboraron los mapas de zonificación de amenaza, vulnerabilidad y riesgo por incendios forestales en nuestra jurisdicción, siguiendo la metodología establecida por el IDEAM, con la siguiente tematica: Términos sobre incendios de la cobertura vegetal, principales políticas y normas colombianas sobre incendios de la cobertura vegetal, características de los incendios de cobertura vegetal (comportamiento del fuego, causas, tipos, partes, consecuencias y efectos de los incendios de cobertura vegetal), aspectos territoriales, descripción de la metodología para evaluación, definición y zonificación (amenaza, vulnerabilidad y riesgo), procesos de la gestión del riesgo de desastres en los incendios de la cobertura vegetal y protocolos de actuación desde los niveles municipal, departamental y nacional.</t>
  </si>
  <si>
    <t>En ejecución del convenio especial de cooperación No. 3615 de 2020 y en trabaja articulado entre las autoridades ambientales del departamento, se ha establecido comunicación continua con el equipo formulador del PIGCC Boyacá contribuyendo con el suministro de información para la construcción de este instrumento el cual se encuentra en su fase de PERFIL TERRITORIAL sobre Información registrada en el módulo de incendios de cobertura vegetal del Sistema de Información Forestal SNIF, el cual hace parte del Sistema de Información Ambiental de Colombia SIACy  Análisis de la condición de amenaza por incendios de cobertura vegetal</t>
  </si>
  <si>
    <t>Seguimiento a la implementación de los planes de contingencia contra incendios forestales para municipios con recurrencia de eventos.</t>
  </si>
  <si>
    <t>Se realizó  la construcción del tanque de Zamora para mejorar la atención y control de incendios.</t>
  </si>
  <si>
    <t>Para el fortalecimiento institucional para el manejo de desastres naturales y para dar respuesta a incendios forestales de los organismos de Socorro de los municipios de Garagoa, Santa María, Sutatenza y Guateque mediante el suministro y entrega de kits de emergencia para la atención de incendios forestales.</t>
  </si>
  <si>
    <t>Mediante la información generada por la red hidroclimática (compuesta por 76 estaciones públicas y privadas, operadas en alianza entre AES CHIVOR, IDEAM Y CORPOCHIVOR) se generaron alertas por escenarios como deslizamientos, incendios forestales o incrementos de los niveles de ríos y quebradas, que fueron remitidas a los municipios para toma de medidas de prevención. Así mismo, se diligenció el registro diario precipitaciones, alertas y eventos en la jurisdicción de CORPOCHIVOR y  se desarrollaron los procesos de socialización para la conformación de los grupos de vigías rurales para la prevención de incendios forestales con el propósito de detectar, reportar de forma oportuna esta clase de eventos amenazantes en los municipios de la Capilla Ventaquemada, Almeida y Cienaga.</t>
  </si>
  <si>
    <t>Se realizó la actualización de la información de 8 capas actualizadas Base de Datos Geográfica del SIAT, referente a  Temática Servicios Ambientales: Disposición de Residuos Sólidos 2021, Infracciones
ambientales, Inventario SIMMA y Registro de Incendios Forestales de la Cobertura Vegetal, además se ha registrado en el módulo de incendios de cobertura vegetal del Sistema de Información
Forestal SNIF, el cual hace parte del Sistema de Información Ambiental de Colombia SIAC</t>
  </si>
  <si>
    <t>Implementar acciones de restauración ecológica, recuperación y rehabilitación de áreas disturbadas y afectadas por incendios forestales.</t>
  </si>
  <si>
    <t>La comunidad no estuvo interesada en el proceso de restauración</t>
  </si>
  <si>
    <t>Conformación y dotación de centros de reacción inmediata para control y extinción de incendios  forestales.</t>
  </si>
  <si>
    <t>Se  realizó una dotación con kits de equipos y/o herramientas para el manejo y control de incendios de la cobertura vegetal entregados a Cuerpo de Bomberos Voluntarios de los municipios de Campohermoso, Ramiriquí, Ciénega, Turmequé, Jenesano, Santa María y Garagoa. Con el fin de mejorar su capacidad de respuesta en el manejo y control de emergencias en los municipios de la jurisdicción</t>
  </si>
  <si>
    <t>El día 16 de octubre de 2020, en alianza con CONCESIÓN TRANSVERSAL DEL SISGA S.A.S se realiza entrega de equipos y/o herramientas para la implementación del programa “Fortalecimiento de organismos de socorro para la atención de incendios forestales en los municipios de Garagoa, Santa María, Sutatenza y Guateque, Para el fortalecimiento institucional para el manejo de desastres naturales y para dar respuesta a incendios forestales de los organismos de Socorro de los municipios de Garagoa, Santa María, Sutatenza y Guateque mediante el suministro y entrega de kits de emergencia para la atención de incendios forestales obteniendo como resultados esperados el fortalecimiento de la capacidad de respuesta a incendios forestales en Jurisdicción de CORPOCHIVOR y la reducción de áreas afectadas por incendios forestales.</t>
  </si>
  <si>
    <t>Se ejecutó el contrato 383-21 con el objeto “COMPRAVENTA DE EQUIPOS Y/O HERRAMIENTAS PARA IMPLEMENTACIÓN DE ACCIONES DE PREVENCIÓN, MANEJO Y CONTROL DEL RIESGO DE DESASTRES EN LA JURISDICCIÓN DE CORPOCHIVOR”Este proyecto tiene como objetivo específico fortalecer la capacidad de respuesta a incendios forestales de los organismos de Socorro mediante el suministro y entrega de kits de emergencia para la atención de incendios forestales obteniendo como resultados esperados el fortalecimiento de la capacidad de respuesta a incendios forestales en Jurisdicción de CORPOCHIVOR y la reducción de áreas afectadas por incendios forestales</t>
  </si>
  <si>
    <t>Diseño y elaboración de material divulgativo enfocado a la reducción, control y extinción de incendios forestales en los 25 municipios de la jurisdicción.</t>
  </si>
  <si>
    <t>Se realizó En diciembre del 2020 con alianza de l Gobernación de Boyacá Consejo Departamental de Gestión del Riesgo de Desastres – CDGRD, Parques Nacionales Naturales de Colombia, CORPOBOYACÁ, CORPORINOQUÍA y CAR CUNDINAMARCA, se formuló y lanzó la estrategia de medios “Los queremos vivos, frailejones para la vida” campaña que busca reducir las afectaciones ocasionadas por los incendios forestales brindando información sobre: ABC Todo lo que debe saber sobre los incendios de cobertura vegetal (que son, como se clasifican, cuáles son sus causas, como actuar) y recomendaciones para la comunidad y Consejos Municipales de Gestión del Riesgo de Desastres. Emisión de circular No. 2020ER9164 de fecha 28 de diciembre de 2020, Asunto: Recomendaciones de prevención temporada seca 2020-2021, dirigida a Alcaldes Municipales, Consejos Municipales para la Gestión del Riesgo de Desastres – CMGRD, Empresas y/o Unidades de Servicios Públicos Domiciliarios, Personerías, Estaciones de policía, Cuerpos Oficiales de Bomberos, Defensa Civil e Instituciones Educativas</t>
  </si>
  <si>
    <t>Se participó en la construcción y ejecución de la estrategia de medios “Los queremos vivos, frailejones para la vida”, campaña que busca reducir las afectaciones ocasionadas por los incendios forestales brindando información sobre: ABC Todo lo que debe saber sobre los incendios de cobertura vegetal (que son, como se clasifican, cuáles son sus causas, como actuar) y recomendaciones para la comunidad y Consejos Municipales de Gestión del Riesgo de Desastres – CMGRD, en alianza con la Gobernación de Boyacá, Consejo Departamental de Gestión del Riesgo de Desastres – CDGRD, Parques Nacionales Naturales de Colombia, CORPOBOYACÁ, CORPORIBNOQUÍA y CAR CUNDINAMARCA.</t>
  </si>
  <si>
    <t xml:space="preserve"> Se realizó el acompañamiento a 69 reuniones de Consejos Municipales de Gestión del Riesgo de Desastres,Apoyo en el fortalecimiento de sistemas de alerta temprana en zonas de alto riesgo
para las comunidades de la jurisdicción</t>
  </si>
  <si>
    <t>Se realizó curso Básico de Sistema de comando de incidentes – CBSCI y Curso de Operaciones para la Prevención y Control de Incendios Forestales COPCIF. Contándose con la participación de Bomberos Garagoa, Sutatenza, Ciénega, Nuevo Colón, Guateque, Ramiriquí, Campohermoso, Ventaquemada, Jenesano y Santa María,</t>
  </si>
  <si>
    <t xml:space="preserve">Se participo en el espacio radial “Acción, reducción y preparación” donde se compartieron recomendaciones para la prevención de emergencias por escenarios de riesgo como movimientos en masa, inundaciones e incendios forestales y las acciones que adelanta la corporación en estas temáticas. </t>
  </si>
  <si>
    <t>Se participo en la socialización de datos acerca de las hectáreas que han sufrido incendios en la escala temporal del 2016-2019.</t>
  </si>
  <si>
    <t>Se elaboró material para desarrollo de los programas de capacitación denominados “Lo que debe
saber sobre Movimientos en masa”, “Conformación de vigías rurales para el control de incendios
forestales en la jurisdicción de CORPOCHIVOR” y “Cambo climático, causas y consecuencias”,
181 dirigido a integrantes de los Consejos Municipales de Gestión del Riesgo de Desastres – CMGRD,
instituciones educativas y comunidad en general</t>
  </si>
  <si>
    <t xml:space="preserve">Prestar asistencia técnica a los eslabones de la cadena forestal en relación al componente ambiental y legal. </t>
  </si>
  <si>
    <t>Realizar capacitación en identificación de maderas y productos no maderables  de mayor comercialización a aliados estratégicos de la cadena productiva forestal.</t>
  </si>
  <si>
    <t xml:space="preserve">Desarrollo de campañas de sensibilización y educación ambiental. </t>
  </si>
  <si>
    <t>Educación, capacitación y fortalecimiento de la participación ciudadana: mediante Fortalecimiento de grupos comunitarios para fomentar la participación ciudadana y la sensibilización ambiental, en los municipios de San Luis de Gaceno, Garagoa, Chinavita, Pachavita, Turmequé, Ramiriquí, La Capilla, Guayatá, Guateque, Ventaquemada y Campohermoso Se apoyó a la Red de Jóvenes de Ambiente de Boyacá, nodos de Garagoa, Guateque y San Luis de Gaceno, a través de la realización de tres (3) talleres de emprendimientos sostenibles.
 Se apoyó al Club Rotario de Garagoa, a través de siete talleres, para la implementación del proyecto huertas caseras urbanas en el municipio de Garagoa, para beneficiar 20 familias.
Se fortalecieron Grupos comunitarios vinculados a las asociaciones de juntas de acción comunal para el fomento de la participación en la solución de problemáticas socioambientales, en los municipios de Garagoa, Chinavita, Pachavita, Turmequé, Ramiriquí, La Capilla, Guayatá, Guateque, Ventaquemada y Campohermoso. Convenio en ejecución.</t>
  </si>
  <si>
    <t>Educación, capacitación y fortalecimiento de la participación ciudadana: Implementación de la estrategia de Aulas Ambientales (físico y remoto), para el desarrollo de actividades de divulgación de material didáctico y capacitación ambiental a las comunidades, en los 25 municipios de la jurisdicción en los 25 municipios mediante 36 programa radial camino ambiental, 8 campañas radiales ambientales (A mercar en el canasto, código de colores, fauna silvestre (2), cuidado del agua, gestión del riesgo, negocios verdes, ventanilla vital, Murales Ambientales, Campañas de sensibilización ambiental y/o
laboratorios de campo  y Intercambio de experiencias</t>
  </si>
  <si>
    <t>3208-1</t>
  </si>
  <si>
    <t>3203-1</t>
  </si>
  <si>
    <t>3201-1</t>
  </si>
  <si>
    <t>1-Se diseñó e implementó estrategia de sensibilización para los 25 municipios, como asesoría para la incorporación de determinantes y asuntos ambientales, mediante comunicados de prensa, tips en formato #sabias que, publicación en página web de resolución determinantes ambientales suelo rural y resolución POMCA Río Guavio, cuñas radiales y participación en programa radial Corpochivor en acción, dirigido por el equipo de comunicaciones de la Corporación. 2- Se diseñó y realizó estrategia de sensibilización para los 25 municipios, así:
 Realización de talleres a Consejos municipales de gestión de riesgo de desastres CMGRD, dando a conocer los estudios de gestión de riesgo, monitoreo y seguimiento realizados por Corpochivor en cada uno de los municipios.
 Taller de articulación y fortalecimiento con los alcaldes electos, dando a conocer los estudios de riesgo que reposan en la Corporación para cada uno de los municipios.
 Participación en programa de radio en emisoras regionales, donde se realizó sensibilización de los oyentes, acerca de la importancia de los estudios de gestión del riesgo para toma de decisiones e insumos dentro de los ajustes de ordenamiento territorial.
 Se proyectaron y enviaron oficios a los 25 municipios informando sobre la disponibilidad de estudios de gestión de riesgo que reposan en la Corporación y que pueden ser incorporados en los esquemas de ordenamiento territorial. 3-Se brinda acompañamiento al sector rural de los municipios, a través de sensibilizaciones y talleres teórico-práctico sobre el manejo, aprovechamiento, transformación y disposición final de residuos sólidos comunes, especiales y peligrosos (Plaguicidas), con un total de 130 actuaciones en 118 veredas y más de 2146 usuarios sensibilizados en esta temática.</t>
  </si>
  <si>
    <t>3299-2</t>
  </si>
  <si>
    <t>Capacitación a Representantes de Empresas y/o Unidades de Servicios Públicos Domiciliarios de
los municipios de la jurisdicción y sus fontaneros, relacionado con toma de muestras de agua y
aforo de las fuentes.</t>
  </si>
  <si>
    <t>1-Por medio del convenio Interadministrativo No. 028-19 suscrito con la Universidad Tecnológica de Pereira –UTP-, con la cual se aunaron esfuerzos interinstitucionales en la ejecución de proyectos ambientales comunes en el marco de uso y manejo sostenible del recurso Guadua (Guadua Angustifolia Kunth), en la educación ambiental, en la protección de los ecosistemas y suelos.</t>
  </si>
  <si>
    <t>3202-1</t>
  </si>
  <si>
    <t>Mediante el convenio Interadministrativo No. 028-19 con la universidad de pereira se proyecto realizar los siguientes productos: Realización inventario preliminar general de la Guadua (Guadua angustifolia Kunth)
 Caracterización Físico-mecánica de la Guadua (Guadua angustifolia Kunth)
 Elaboración de Planes de manejo de la Guadua (Guadua angustifolia Kunth)
 Fortalecimiento y acompañamiento a viveros
 Capacitación en la producción de Guadua (Guadua angustifolia Kunth) en viveros
 Realización de un Seminario en Gestión Integral de Guadua angustifolia</t>
  </si>
  <si>
    <t>Durante la vigencia 2019 se reportó el ingreso de 75 ejemplares de fauna silvestre al CAVR (21 mamíferos, 38 aves, 16 reptiles), de los cuales 52 ingresaron por entrega voluntaria, 2 por decomiso, 17 por rescate y 4 por remisión de la CAR Cundinamarca.
El total de ejemplares ha sido atendido y valorado por los profesionales del CAVR, aplicando protocolos médicos, biológicos y zootécnicos</t>
  </si>
  <si>
    <t>Se atendieron dieciocho (18) visitas por conflicto con fauna silvestre en los municipios de Guateque, Garagoa, Tenza, Chinavita, Úmbita, Campohermoso, San Luis de Gaceno, Ventaquemada y Pachavita, para las cuales se emitieron los respectivos conceptos técnicos y estrategias de mitigación de los ataques presentados.</t>
  </si>
  <si>
    <t>1-Se realizaron operativos del control de Flora y Fauna en los veinticinco (25) municipios de la jurisdicción, los cuales corresponden a los operativos realizados en el marco de la semana santa y adicionalmente, cinco (5). Cuatro (4) en Garagoa y (1) uno en Úmbita.</t>
  </si>
  <si>
    <t>3202-2</t>
  </si>
  <si>
    <t>La delimitación de paramos se realizó en el 2016</t>
  </si>
  <si>
    <t>3202-1,3203-1</t>
  </si>
  <si>
    <t>1-Con el apoyo de WWF Colombia, se llevó a cabo una evaluación del plan de manejo ambiental del DRMI Cristales, Castillejo o Guachaneque con el objeto de dar cumplimiento a sus objetivos de conservación y generar estrategias de mejora para la actualización del plan de manejo.2.Se elaboró una metodología para identificar y priorizar las áreas de importancia estratégica para ser adquiridas o implementar esquemas de pago por servicios ambientales, en pro de la conservación de los recursos hídricos que surten los acueductos municipales de los 25 municipios de la jurisdicción de Corpochivor; con esta información se ajustó la capa geográfica de los diferentes instrumentos de planificación territorial.3-Se ejecutaron obras de reconversión productiva y restauración ecológica activa en el Páramo de Rabanal; desarrollo de acciones de promoción de negocios verdes de productos o servicios de alta montaña; desarrollo de tres (3) comisiones conjuntas del Páramo de Rabanal.4 Corpochivor suscribió con la alcaldía de Tunja un convenio interadministrativo cuyo objeto es: "Aunar esfuerzos técnicos administrativos y financieros para la aplicación de incentivos a la conservación y sus servicios ambientales en áreas priorizadas a través del esquema de retribución por servicios ambientales (ERSA), para la conservación de los bosques, páramos y gestión de fuentes hídrica.</t>
  </si>
  <si>
    <t>3202-1, 3202-2</t>
  </si>
  <si>
    <t>3299-1</t>
  </si>
  <si>
    <t>3299-1,3208-1</t>
  </si>
  <si>
    <t>1-El CAVR prestó los servicios de manera continua en el periodo de cuarentena en virtud de la emergencia sanitaria por el COVID-19, razón por la cual se sensibilizó a la comunidad para hacer entrega de fauna silvestre en caso de avistarla en corredores viales o cerca de sus casas y se Se atendieron 97 ejemplares (47 mamíferos, 44 aves, 6 reptiles), de los cuales 69 fueron rescatados, en ocasiones con el apoyo de la Policía Nacional, la comunidad o funcionarios de la Concesión del SISGA; 23 fueron entregados voluntariamente y 6 decomisados. De estos, 40 fueron liberados en su hábitat natural (ecosistemas estratégicos) después de un proceso de valoración y/o rehabilitación exitosa.</t>
  </si>
  <si>
    <t>La Corporación adelantó la declaratoria de siete Distritos Regionales de Manejo Integrado DRMI con una extensión total de 75.692 hectáreas que corresponden al 24,3% de la jurisdicción. Seis de los siete DRMI cuenta con plan de manejo adoptado y en implementación y el restante está en proceso de formulación y adopción.</t>
  </si>
  <si>
    <t>En el marco del monitoreo de biodiversidad en el DRMI Páramo Mamapacha y Bijagual, se obtuvo importantes registros que indican el buen estado del ecosistema, destacando la presencia de oso andino (Tremarctos ornatus), jaguar (Panthera onca) y águila real de montaña (Spizaetus isidori)</t>
  </si>
  <si>
    <t>Se realizarón 14 visitas por conflicto con fauna silvestre se emitieron los respectivos conceptos técnicos y estrategias de mitigación de los ataques presentados, métodos de ahuyentamiento, posibles causas del conflicto e importancia de la conservación de las diferentes especies de fauna silvestre.</t>
  </si>
  <si>
    <t>Se realizaron 26 visitas por conflicto con fauna silvestre animal en conflicto: ▪ Puma (municipios Campohermoso y Ciénega) ▪ Oso andino (municipios de Garagoa y Ramiriquí) ▪ Jaguar (en los municipios de San Luis de Gaceno y Campohermoso) ▪ Perros ferales (Nuevo Colón y Ventaquemada)▪ Tigrillo (en el municipio de Santa María)▪ Ardilla cola roja (municipios de Garagoa, Tibaná y Almeida)▪ Aves (en el municipio de Macanal).
En cada atención se emitió conceptos técnicos donde se plasmaron estrategias de mitigación, métodos de ahuyentamiento para los ataques presentados y posibles causas del conflicto e importancia de la conservación de las diferentes especies de fauna silvestre.</t>
  </si>
  <si>
    <t xml:space="preserve">1-Se realizó la compra de predio de interés hídrico “Santa Rosa de Vergel” cofinanciado con el municipio de Almeida.2. desarrollo de cuatro (4) operativos de control en pro de la defensa y la conservación de flora y fauna silvestre en área de influencia del DRMI.2- Se continuó con el proceso de compra del predio de interés hídrico “Lote 2” cofinanciado con el municipio de Viracachá </t>
  </si>
  <si>
    <t>1-Se realizó un taller de avistamiento de Aves. 2-taller de conversatorio de bosques.3-se participó en el taller de herramientas técnicas para la valoración y evaluación económica, organizado por Parques Nacionales Naturales de Colombia PNN, el Instituto de Investigación de Recursos Biológicos Alexander von Humboldt y la Autoridad Nacional de Licencias Ambientales ANLA. 4- En el marco de ejecución del proyecto de Biodiversidad, se reporta informe de monitoreo de biodiversidad en el DRMI Paramo Mamapacha Bijagual, A) Dasypus novemcinctus B) Mymercophaga trydactila C) Cuniculus tackzanowskii D) Sciurus granatensis E) Tremarctos ornatus F) Nasuella olivácea y G) Mustela frena</t>
  </si>
  <si>
    <t>Relacionado con Ecosistemas Estratégicos y Biodiversidad, las acciones del proyecto estarán encaminadas a la implementación de los Planes de Manejo de las siete (7) áreas protegidas de la jurisdicción (Distritos Regionales de Manejo Integrado – DRMI: Cuchilla El Varal,
Cuchilla San Cayetano, Cuchillas Negra y Guanaque, Cuchilla Mesa Alta, Páramo Mamapacha – Bijagual, Páramo Cristales, Castillejo o Guachaneque y Páramo de Rabanal), a través de programas de preservación y restauración ecológica, gobernanza del agua, fortalecimiento y participación ciudadana, incentivos a la conservación, gestión delconocimiento e investigación y seguimiento</t>
  </si>
  <si>
    <t>Se realizó la actualización de la Zonificación Ambiental del DRMI Páramo de Cristales, Castillejo y Guachaneque</t>
  </si>
  <si>
    <t>1-Se realizaron 10 campaña de sensibilización en las vías sobre el atropellamiento de fauna silvestre, enfatizando los servicios ecosistémicos que prestan las principales especies atropelladas y la importancia de protegerlas.2-En el marco de la ejecución del convenio de Asociación N°05-21 suscrito con FUNDAESPAC para la implementación del Esquema de Retribución por Servicios Ambientales (ERSA) en ejecución del proyecto FCA “Conservación e implementación de estrategia de restauración ecológica bajo el esquema de pagos por servicios ambientales en áreas priorizadas del DRMI Mamapacha y Bijagual Boyacá”, se generó el diseño e impresión de un kit para el fortalecimiento de la Educación Ambiental para la Conservación y Protección del Medio Ambiente.3-Se generó publicación denominada “Portafolio de Servicios Ambientales, Esquema de Retribución por Servicios Ambientales-ERSA”, mediante la cual se busca gestionar que propietarios, poseedores y ocupantes que deseen postular áreas de sus predios para la conservación de los bosques y zonas de páramos.4- En materia de las actividades de administración del recurso forestal, se generaron 3 infografías para la socialización y difusión de los requisitos para el trámite de aprovechamiento forestal de árboles aislados, cercas vivas o árboles frutales con características leñosas, como para el registro de plantaciones forestales. Asimismo, se generó un video clip publicitario al respecto.</t>
  </si>
  <si>
    <t>Dando cumplimiento a la Resolución 0097 de 2017 se remitió al Ministerio de Ambiente y Desarrollo Sostenible el Documento Soporte y la Cartografía resultado de la clasificación de áreas priorizadas para la jurisdicción, con el fin de dar cumplimiento a la normativa vigente y De igual manera, en la jurisdicción están presentes 4 de los 36 complejos de páramos, identificados para el país, alcanzando 17.245,81 hectáreas que corresponden al5,53% de la jurisdicción. Estos cuatro complejos fueron delimitados por el Ministerio de Ambiente y Desarrollo Sostenible MADS en 2016 y se traslapan con algunas de las áreas protegidas declaradas por la Corporación. Actualmente se están adelantando los procesos de zonificación, régimen de uso y formulación del plan de manejo de cada complejo, con participación de las comunidades en el marco de comisiones conjuntas correspondientes, para lo cual se deberán realizar
los ajustes y actualizaciones requeridos a los planes de manejo de los cuatro DRMI que tienen áreas traslapadas con páramos, particularmente en su régimen de usos</t>
  </si>
  <si>
    <t>1-Por la solicitud de la comunidad, se realizó una socialización y sensibilización a la comunidad sobre
eventos de encuentros con fauna silvestre, en la vereda Muceño del Municipio de Macanal DRMI El Varal.2- En el marco de protección de fauna silvestre, se han desarrollado dieciocho (18) socializaciones y
sensibilizaciones en la jurisdicción con el fin de generar conciencia sobre las repercusiones de la
actividad humana la diversidad de fauna presente en el territorio, en los municipios de Santa
María, Almeida, Garagoa, Chivor y Campohermoso. 2- El día 10 de marzo de 2022 se realizó operativo contra la minera ilegal en compañía de la Policía
Nacional, en el municipio de San Luis de Gaceno. Igualmente se desarrollaron actividades de
control y vigilancia a las licencias ambientales otorgadas por parte de esta Corporación para
explotación de material de arrastre, captación ilegal de recurso hídrico; igualmente se realizó
seguimiento a la actividad de minería ilegal en el Páramo de Rabanal del municipio de
Ventaquemada junto con la Policía Nacional ambiental y el alcalde Municipal.</t>
  </si>
  <si>
    <t>3202-2,3205-1</t>
  </si>
  <si>
    <t>3202-1, 3299-1</t>
  </si>
  <si>
    <t>Recurso forestal:1-Junto con la policia nacional se realizó 35 incautaciones correspondiente a: 120,84m3 de madera.2- Se realizó la actualizaión del procedimiento PD-11 de régimen de uso de aprovechamiento del recurso flora. Control y vigilancia: El día 26 de abril de 2019, En la vereda Guavio, en el municipio de Macanal, donde se realizaba explotación ilegal de esmeraldas y se procedió a iniciar el proceso administrativo de orden ambiental correspondiente. Estas actividades fueron coordinadas con efectivos de la policía nacional de Macanal y policía ambiental de Garagoa-Boyacá, El día 13 de Mayo de 2019, se realizó operativo junto con la alcaldía de Ventaquemada por la presunta perturbación ocasionada por actividades mineras ilegales dentro del área del contrato en virtud de aporte 806T, en la vereda Montoya y el Segundo operativo, y el día 23 de Mayo de 2019, en la vereda Parroquia vieja, tuvo por objeto el seguimiento de las medidas preventivas impuestas en años anteriores a unidades productivas mineras que se encuentran dentro del área del Distrito Regional de Manejo Integrado (DRMI) Páramo de Rabanal. Estas actividades fueron coordinadas con funcionarios de la alcaldía y efectivos de la Policía Nacional de Ventaquemada.</t>
  </si>
  <si>
    <t>se han llevado a cabo varias capacitaciones, dentro de las
cuales se destacan las siguientes: Segunda mesa de trabajo en contra de la minería ilegal dentro del convenio interadministrativo
003-2020 “Unidos por el Páramo de Rabanal”2- El día 10 de marzo de 2022 se realizó operativo contra la minera ilegal en compañía de la Policía
Nacional, en el municipio de San Luis de Gaceno.</t>
  </si>
  <si>
    <t>3299-1. 3202-1</t>
  </si>
  <si>
    <t>Durante la vigencia 2021, se ejecutaron un total de 36 operativos contra el tráfico de flora y fauna, calidad del aire, y explotación ilícita de minerales control y vigilancia, ademas se realizaron 3 capacitaciones a funcionarios de la policía y autoridades locales, sobre temas de vital importancia que permitieron establecer las competencias establecidas en la norma y cuándo procede actuar como autoridad, las cuales se relacionan a continuación:
1. Capacitación virtual a integrantes de la Policía de la jurisdicción de Corporación sobre imposición de medidas preventivas, atención a quejas por infracciones ambientales e incautación de flora, clases de aprovechamientos forestales y demás competencias.2 Primer Taller Estratégico Ambiental en el municipio de Sutatenza para personeros municipales del suroriente de Boyacá, donde se socializaron temas relacionados con ejercicio de la autoridad ambiental.3.Segundo el taller estratégico ambiental en el Municipio de Ramiriquí para Personeros, y Autoridades de Policía Municipales de la jurisdicción de la Corporación Autónoma Regional De Chivor – CORPOCHIVOR, en el cual se desplegó socialización de los diferentes procedimientos de permisos ambientales, PQRS y el procedimiento sancionatorio ambiental. e realizó la actualizaión del procedimiento PD-11 de régimen de uso de aprovechamiento del recurso flora.</t>
  </si>
  <si>
    <t>3299-1,3202-1</t>
  </si>
  <si>
    <t>Se realizó  26 sancionatorios que surjan de procesos de seguimiento a autorizaciones y/o por quejas ambientales, distribuidos: Suelo 1 multa y decomiso, Flora: 1 cesación, 4 multa y decomiso,5 decomisos,1 multa y 1 trabajo comunitario,Minería ilegal: 4 multas, Fauna: 2 decomisos,</t>
  </si>
  <si>
    <t>Se realizó veinticinco (25) actos administrativos dando inicio al proceso sancionatorio, de los veinticinco (25) que estaban sujetos a inicio, lo cual arroja un avance físico de 84%. Para la vigencia 2020 se priorizó un 20% de los 365 trámites administrativos ambientales de carácter sancionatorio activos, lo que corresponde a 73 expedientes; Teniendo en cuenta lo anterior, se realizaron ciento catorce (114) actuaciones dentro de noventa y dos (92) expedientes priorizados, superando la meta del 20% propuesta como se aprecia en la siguiente tabla, donde arrojó un avance físico del 100%.No se dio cumplimiento a la meta establecida, debido a la pandemia mundial por el virus COVID -2019, no se contaba con el personal suficiente para atender todas las actuaciones del proceso ambiental sancionatorio. Por esta razón, se priorizo las decisiones de fondo y no los inicios de sancionatorio.</t>
  </si>
  <si>
    <t>Durante la vigencia 2021, el equipo sancionatorio profirió 54 actos administrativos dando inicio al proceso sancionatorio, de los 50 que estaban sujetos a inicio, lo cual arroja un avance físico de 108%.</t>
  </si>
  <si>
    <t>Se han ejecutado 9 procesos sancionatorios en control al desarrollo de la actividad minera, el aprovechamiento y tráfico de flora y fauna, el uso del
recurso hídrico, ruido, calidad de aire y otros recursos</t>
  </si>
  <si>
    <t>Se atendieron 551 infracciones ambientales y 1430 a Peticiones, reclamos y solicitudes (de Consulta, Información, documentos, permisos ambientales, Recursos de reposición); 205 se encuentran en trámite y hasta la fecha se han atendido 1776 PQRS. Logrando el cumplimiento del 100% del 85% de la Meta establecida en el POA, con corte a Noviembre de 2019.</t>
  </si>
  <si>
    <t>Para la vigencia 2020 se priorizó un 20% de los 365 trámites administrativos ambientales de carácter sancionatorio activos, lo que corresponde a 73 expedientes; Teniendo en cuenta lo anterior, se realizaron ciento catorce (114) actuaciones dentro de noventa y dos (92) expedientes,priorizados, superando la meta del 20% propuesta como se aprecia en la siguiente tabla, donde arrojó un avance físico del 100%.</t>
  </si>
  <si>
    <t>Durante la vigencia 2021, el equipo sancionatorio profirió 54 actos administrativos dando inicio al proceso sancionatorio, de los 50 que estaban sujetos a inicio, lo cual arroja un avance físico de 108%.Se supera el número de inicios de trámites sancionatorios, dado el número creciente de infracciones ambientales a la fecha. Lo anterior, aunado a la estrategia implementada por la corporación referente a su programa del escritorio al territorio, logrando un avance mayor en la meta física anual de las PQRS</t>
  </si>
  <si>
    <t xml:space="preserve"> Concertación con propietarios de predios.</t>
  </si>
  <si>
    <t xml:space="preserve"> Elaboración de cartografía temática de las áreas seleccionadas y priorizadas.</t>
  </si>
  <si>
    <t>  Elaboración de una estrategia de financiación compartida de las actividades de reforestación protectora y/o restauración ecológica.</t>
  </si>
  <si>
    <t>  Seguimiento al comportamiento de las plantaciones forestales y/o los bosques naturales restaurados.</t>
  </si>
  <si>
    <t>item</t>
  </si>
  <si>
    <t> Diseño y elaboración de guías técnicas para identificación de productos maderables y no maderables de mayor comercialización, en operativos de control.</t>
  </si>
  <si>
    <t xml:space="preserve"> Coordinar con el Ministerio de Ambiente, Vivienda y Desarrollo Territorial, Corporación Autónomas Regionales, Policía Nacional, Fiscalía (Unidad Nacional de delitos ambientales), entes territoriales, ministerio público y/o Ejercito; operativos contra el tráfico de madera ilegal proveniente de los bosque.</t>
  </si>
  <si>
    <t>  Identificar y articular la institucionalidad pública y privada para el apoyo, promoción y desarrollo de la cadena productiva forestal y de otros sectores productivos, bajo las premisas del manejo forestal sostenible (MFS) y del encadenamiento productivo forestal.</t>
  </si>
  <si>
    <t>  Generar información y estadísticas sobre la productividad de la industria regional y utilización de los recursos empleados (humanos, técnicos, y financieros) y su relación con la presión sobre el bosque natural y problemáticas ambientales con el fin de estableces estrategias para el manejo forestal sostenible (MFS).</t>
  </si>
  <si>
    <t xml:space="preserve"> Identificación de productos maderables y no maderables con potencial de comercialización, asegurando la continuidad de los procesos ecológicos y evolutivos naturales para mantener la diversidad biológica de la región. </t>
  </si>
  <si>
    <t>  Motivar a las empresas para el desarrollo de temas en responsabilidad ambiental y social.</t>
  </si>
  <si>
    <r>
      <t xml:space="preserve">Se realizó un trabajo en conjunto con la policia nacional donde se efectuo procesos sancionatorios en cuanto a: </t>
    </r>
    <r>
      <rPr>
        <b/>
        <sz val="9"/>
        <color theme="1"/>
        <rFont val="Times New Roman"/>
        <family val="1"/>
      </rPr>
      <t xml:space="preserve">Recurso suelo </t>
    </r>
    <r>
      <rPr>
        <sz val="9"/>
        <color theme="1"/>
        <rFont val="Times New Roman"/>
        <family val="1"/>
      </rPr>
      <t>1:multa y decomiso,</t>
    </r>
    <r>
      <rPr>
        <b/>
        <sz val="9"/>
        <color theme="1"/>
        <rFont val="Times New Roman"/>
        <family val="1"/>
      </rPr>
      <t>Flora</t>
    </r>
    <r>
      <rPr>
        <sz val="9"/>
        <color theme="1"/>
        <rFont val="Times New Roman"/>
        <family val="1"/>
      </rPr>
      <t xml:space="preserve">  4:multas y decomisos,5 decomisos1: Trabajo comunitario,1:multa, 1 : secación, </t>
    </r>
    <r>
      <rPr>
        <b/>
        <sz val="9"/>
        <color theme="1"/>
        <rFont val="Times New Roman"/>
        <family val="1"/>
      </rPr>
      <t xml:space="preserve">Fauna: </t>
    </r>
    <r>
      <rPr>
        <sz val="9"/>
        <color theme="1"/>
        <rFont val="Times New Roman"/>
        <family val="1"/>
      </rPr>
      <t>2 decomisos,</t>
    </r>
    <r>
      <rPr>
        <b/>
        <sz val="9"/>
        <color theme="1"/>
        <rFont val="Times New Roman"/>
        <family val="1"/>
      </rPr>
      <t>Mineria ilegal</t>
    </r>
    <r>
      <rPr>
        <sz val="9"/>
        <color theme="1"/>
        <rFont val="Times New Roman"/>
        <family val="1"/>
      </rPr>
      <t xml:space="preserve">: 2 multas, </t>
    </r>
    <r>
      <rPr>
        <b/>
        <sz val="9"/>
        <color theme="1"/>
        <rFont val="Times New Roman"/>
        <family val="1"/>
      </rPr>
      <t xml:space="preserve">Mineria: </t>
    </r>
    <r>
      <rPr>
        <sz val="9"/>
        <color theme="1"/>
        <rFont val="Times New Roman"/>
        <family val="1"/>
      </rPr>
      <t>2</t>
    </r>
    <r>
      <rPr>
        <b/>
        <sz val="9"/>
        <color theme="1"/>
        <rFont val="Times New Roman"/>
        <family val="1"/>
      </rPr>
      <t xml:space="preserve"> </t>
    </r>
    <r>
      <rPr>
        <sz val="9"/>
        <color theme="1"/>
        <rFont val="Times New Roman"/>
        <family val="1"/>
      </rPr>
      <t>multas,</t>
    </r>
    <r>
      <rPr>
        <b/>
        <sz val="9"/>
        <color theme="1"/>
        <rFont val="Times New Roman"/>
        <family val="1"/>
      </rPr>
      <t>Deforestación</t>
    </r>
    <r>
      <rPr>
        <sz val="9"/>
        <color theme="1"/>
        <rFont val="Times New Roman"/>
        <family val="1"/>
      </rPr>
      <t>: 1 multa y trabajo comunitario</t>
    </r>
    <r>
      <rPr>
        <b/>
        <sz val="9"/>
        <color theme="1"/>
        <rFont val="Times New Roman"/>
        <family val="1"/>
      </rPr>
      <t xml:space="preserve">,PIRRS:  </t>
    </r>
    <r>
      <rPr>
        <sz val="9"/>
        <color theme="1"/>
        <rFont val="Times New Roman"/>
        <family val="1"/>
      </rPr>
      <t>1 multa,</t>
    </r>
    <r>
      <rPr>
        <b/>
        <sz val="9"/>
        <color theme="1"/>
        <rFont val="Times New Roman"/>
        <family val="1"/>
      </rPr>
      <t>Ocupación de cauce</t>
    </r>
    <r>
      <rPr>
        <sz val="9"/>
        <color theme="1"/>
        <rFont val="Times New Roman"/>
        <family val="1"/>
      </rPr>
      <t>:</t>
    </r>
    <r>
      <rPr>
        <b/>
        <sz val="9"/>
        <color theme="1"/>
        <rFont val="Times New Roman"/>
        <family val="1"/>
      </rPr>
      <t xml:space="preserve"> </t>
    </r>
    <r>
      <rPr>
        <sz val="9"/>
        <color theme="1"/>
        <rFont val="Times New Roman"/>
        <family val="1"/>
      </rPr>
      <t>1 multa,</t>
    </r>
    <r>
      <rPr>
        <b/>
        <sz val="9"/>
        <color theme="1"/>
        <rFont val="Times New Roman"/>
        <family val="1"/>
      </rPr>
      <t>PSMV</t>
    </r>
    <r>
      <rPr>
        <sz val="9"/>
        <color theme="1"/>
        <rFont val="Times New Roman"/>
        <family val="1"/>
      </rPr>
      <t>: 2 multas,</t>
    </r>
    <r>
      <rPr>
        <b/>
        <sz val="9"/>
        <color theme="1"/>
        <rFont val="Times New Roman"/>
        <family val="1"/>
      </rPr>
      <t>PV</t>
    </r>
    <r>
      <rPr>
        <sz val="9"/>
        <color theme="1"/>
        <rFont val="Times New Roman"/>
        <family val="1"/>
      </rPr>
      <t>: 1 multa.</t>
    </r>
  </si>
  <si>
    <r>
      <t xml:space="preserve">Se realizó un trabajo en conjunto con la policia nacional donde se efectuo procesos sancionatorios en cuanto a: </t>
    </r>
    <r>
      <rPr>
        <b/>
        <sz val="9"/>
        <color theme="1"/>
        <rFont val="Times New Roman"/>
        <family val="1"/>
      </rPr>
      <t xml:space="preserve">Recurso Hídirco: </t>
    </r>
    <r>
      <rPr>
        <sz val="9"/>
        <color theme="1"/>
        <rFont val="Times New Roman"/>
        <family val="1"/>
      </rPr>
      <t>3 operativos y se emite resolución No. 923 del 28 de diciembre de 2018 para realizar el control de captaciones,</t>
    </r>
    <r>
      <rPr>
        <b/>
        <sz val="9"/>
        <color theme="1"/>
        <rFont val="Times New Roman"/>
        <family val="1"/>
      </rPr>
      <t xml:space="preserve"> </t>
    </r>
    <r>
      <rPr>
        <sz val="9"/>
        <color theme="1"/>
        <rFont val="Times New Roman"/>
        <family val="1"/>
      </rPr>
      <t xml:space="preserve"> </t>
    </r>
    <r>
      <rPr>
        <b/>
        <sz val="9"/>
        <color theme="1"/>
        <rFont val="Times New Roman"/>
        <family val="1"/>
      </rPr>
      <t xml:space="preserve">recurso Flora y Fauna: </t>
    </r>
    <r>
      <rPr>
        <sz val="9"/>
        <color theme="1"/>
        <rFont val="Times New Roman"/>
        <family val="1"/>
      </rPr>
      <t xml:space="preserve">5 operativos donde no se registro indicios de transporte de flora y fauna, </t>
    </r>
    <r>
      <rPr>
        <b/>
        <sz val="9"/>
        <color theme="1"/>
        <rFont val="Times New Roman"/>
        <family val="1"/>
      </rPr>
      <t>recurso aire</t>
    </r>
    <r>
      <rPr>
        <sz val="9"/>
        <color theme="1"/>
        <rFont val="Times New Roman"/>
        <family val="1"/>
      </rPr>
      <t>: 8 operativos moviles como resultados de las mediciones, 141 fueron aprobados y 70 rechazados; evidenciando un gran número de vehículos diésel (ACPM), que presentaron fugas de aceite y combustible</t>
    </r>
    <r>
      <rPr>
        <b/>
        <sz val="9"/>
        <color theme="1"/>
        <rFont val="Times New Roman"/>
        <family val="1"/>
      </rPr>
      <t>,Mineria ilegal</t>
    </r>
    <r>
      <rPr>
        <sz val="9"/>
        <color theme="1"/>
        <rFont val="Times New Roman"/>
        <family val="1"/>
      </rPr>
      <t xml:space="preserve">: 3 operativos donde se emitieron las resoluciones Resolución No. 812 de fecha 20 de noviembre de 2020, Resolución No. 492 de fecha 01 de septiembre de 2020, Resolución No. 812 de fecha 20 de noviembre de 2020 y </t>
    </r>
    <r>
      <rPr>
        <b/>
        <sz val="9"/>
        <color theme="1"/>
        <rFont val="Times New Roman"/>
        <family val="1"/>
      </rPr>
      <t xml:space="preserve">Ruido: </t>
    </r>
    <r>
      <rPr>
        <sz val="9"/>
        <color theme="1"/>
        <rFont val="Times New Roman"/>
        <family val="1"/>
      </rPr>
      <t xml:space="preserve"> se adelanta compra de de un equipo de medición de sonido</t>
    </r>
  </si>
  <si>
    <r>
      <rPr>
        <b/>
        <sz val="9"/>
        <color theme="1"/>
        <rFont val="Times New Roman"/>
        <family val="1"/>
      </rPr>
      <t xml:space="preserve">Gestión integral del recurso forestal </t>
    </r>
    <r>
      <rPr>
        <sz val="9"/>
        <color theme="1"/>
        <rFont val="Times New Roman"/>
        <family val="1"/>
      </rPr>
      <t xml:space="preserve">en el marco del Convenio de Asociación No. 038-19 suscrito con la Fundación Yarumo para la Operación del Esquema de Retibución por servicos Ambientales (ERSA), y en el marco de la ejecución del Proyecto cofinanciado por el Fondo de Compensación Ambiental del MADS, denominado Implementación de acciones en el marco de la gobernanza forestal en la jurisdicción de Corpochivor, Boyacá",se generó el diseño, impresión y divulgación de las siguientes publicaciones:Diseño y elaboración de 150 kits para el fortalecimiento de la Educación Ambiental, Diseño e impresión de 1.000 afiches cartelera del Esquema de Retibución por servicos Ambientales (ERSA). </t>
    </r>
    <r>
      <rPr>
        <b/>
        <sz val="9"/>
        <color theme="1"/>
        <rFont val="Times New Roman"/>
        <family val="1"/>
      </rPr>
      <t xml:space="preserve">Ecosistemas estratégicos y biodiversidad  </t>
    </r>
    <r>
      <rPr>
        <sz val="9"/>
        <color theme="1"/>
        <rFont val="Times New Roman"/>
        <family val="1"/>
      </rPr>
      <t>Genero y divulgó piezas graficas en relación a los servicios ecosistemas que presta DRMI Cuchilla Negra y Guanaque. Administración y manejo adecuado del recurso Hídrico realizó la divulgación y senzibilización del PMA del sistema acuífero súnuba  por medio de dos videos, se elaboró 2.000 ejemplares de 36 páginas una cartilla informativa por medio del contrato 386-2020, se distribuyeron 352 Kits por medio del contrato 389-2020</t>
    </r>
  </si>
  <si>
    <r>
      <rPr>
        <b/>
        <sz val="9"/>
        <color theme="1"/>
        <rFont val="Times New Roman"/>
        <family val="1"/>
      </rPr>
      <t>Gestión integral del recurso forestal</t>
    </r>
    <r>
      <rPr>
        <sz val="9"/>
        <color theme="1"/>
        <rFont val="Times New Roman"/>
        <family val="1"/>
      </rPr>
      <t xml:space="preserve"> :En el marco de la ejecución del convenio de Asociación N°05-21 suscrito con FUNDAESPAC para la implementación del Esquema de Retribución por Servicios Ambientales (ERSA) en ejecución del proyecto FCA “Conservación e implementación de estrategia de restauración ecológica bajo el esquema de pagos por servicios ambientales en áreas priorizadas del DRMI Mamapacha y Bijagual Boyacá” entrego 310 Kits, se generó publicación denominada “Portafolio de Servicios Ambientales, Esquema de Retribución por Servicios Ambientales-ERSA”, además se generaron 3 infografías para la socialización y difusión de los requisitos para el trámite de aprovechamiento forestal de árboles aislados, cercas vivas o árboles frutales con características leñosas, como para el registro de plantaciones forestales.</t>
    </r>
  </si>
  <si>
    <r>
      <t>Se realizó la capacitación a funcionarios de la Oficina Asesora de Planeación de la Alcaldía Municipal de
Garagoa sobre Manejo de Software GIS, con el fin de profundizar el conocimiento sobre la
información geográfica generada por la entidad y brindar herramientas para su uso.</t>
    </r>
    <r>
      <rPr>
        <b/>
        <sz val="9"/>
        <color theme="1"/>
        <rFont val="Times New Roman"/>
        <family val="1"/>
      </rPr>
      <t>Ecosistemas estrategicos</t>
    </r>
    <r>
      <rPr>
        <sz val="9"/>
        <color theme="1"/>
        <rFont val="Times New Roman"/>
        <family val="1"/>
      </rPr>
      <t>: Como estrategia para el manejo y control de las siguientes especies invasoras identificadas en la
jurisdicción (Achatina fulica y Thunbergia alata) se diseñó una campaña de sensibilización a través
de la divulgación de piezas gráficas con la información correspondiente a: ¿Por qué es una especie
invasora?, ¿Cómo identificarla?, ¿Cuáles son sus principales impactos?, ¿Cuál es el manejo? y
¿Cuáles son las recomendaciones?2- Campaña de sensibilización en relación a las “Especies de árboles importantes para la conservación
en la jurisdicción de Corpochivor” mediante la generación y divulgación de nueve (9) piezas
gráficas sobre la importancia de conocer, proteger y conservar las siguiente especies de flora:
Helecho o palma boba (Cyathea caracasana), Palma de cera (Ceroxylon quindiuense), Roble
(Quercus humboldtii), Coquillo (Eschweilera bogotensis), Abarco (Cariniana pyriformis), Cedro
negro (Juglans neotropica), Cedro rojo (Cedrela odorata), Pino colombiano (Podocarpus oleifolius),
Pino romeron (Retrophyllum rospigliosii).3-Campaña de sensibilización en relación a la protección de fauna silvestre que ha sido reportada
como protagonista en los eventos de conflicto fauna - hombre. Esta campaña se realizó mediante
la generación y divulgación de nueve (9) piezas gráficas con información correspondiente a las
especies de: Quequén (Cyanocorax yncas) Tinajo o Borugo (Cuniculus taczanowskii) y Ardilla
(Sciurus granatensis).</t>
    </r>
  </si>
  <si>
    <t xml:space="preserve"> Elaborar un Plan de Desarrollo Agroforestal Regional.</t>
  </si>
  <si>
    <t>De acuerdo al informe de Gestión a través del Convenio Interadministrativo No. 028-19 suscrito con la Universidad Tecnológica de Pereira –UTP-, se dio inicio al proyecto denominado: Aunar esfuerzos interinstitucionales en la ejecución de proyectos ambientales comunes en el marco de uso y manejo sostenible de los recursos: guadua (Guadua angustifolia kunth), chin (Arundo donax) paja blanca (Calamagrostis effusa) y fique (Furcraea cabuya), en la educación ambiental, en la protección de los ecosistemas y suelos, en la promoción del biocomercio de Productos Forestales No Maderables (PFNM), como aporte al fortalecimiento y consolidación de la gestión ambiental en áreas priorizadas de la jurisdicción de Corpochivor</t>
  </si>
  <si>
    <t>TOTAL DE AVANCE POR AÑOS</t>
  </si>
  <si>
    <t>TOTAL DE AVANCE</t>
  </si>
  <si>
    <t>TOTAL AVANCE PROYECTADO</t>
  </si>
  <si>
    <t>Mediante el convenio Interadministrativo No. 028-19 se realizó el inventario preliminar general de la Guadua (Guadua angustifolia Kunth), en áreas priorizadas de la jurisdicción</t>
  </si>
  <si>
    <t>1.Se desarrollaron jornadas de ahuyentamiento del Venado Cola Blanca (Odocoileus goudotii), a través de procesos de sensibilización y educación ambiental en el municipio de Ventaquemada.
2.Se realizó monitoreo de Oso Andino (Tremarctos ornatus), evidenciando rastros de la especie en el municipio de Somondoco y presencia (avistamiento directo) en el municipio de Chinavita. Este hecho refleja el estado de conservación de los ecosistemas de Mamapacha y San Cayetano, a la vez que ratifica la importancia de ejercer acciones en estas áreas protegidas, a la vez que ratifica la importancia de ejercer acciones en estas áreas protegidas.</t>
  </si>
  <si>
    <t xml:space="preserve">1-Mediante el proyecto preservar en DRMI Cuchilla San Cayetano se realizó la Jornada de caracterización de la biodiversidad (Componente de flora y fauna) en la Vereda La Isla del Municipio de Viracachá, en las veredas Guayabal y Chuscal en el Municipio de Ramiriquí, en las veredas Guánica Molino y Ciénega Valvanera de Garagoa y en la vereda Valle de Chinavita, en los que se registró oso de anteojos (Tremarctos ornatus), puma (Puma concolor) Águila crestada (Spizaetus isidori), periquito aliamarillo (Pyrrhura calliptera), Frailejón (Espeletia sp.) y Encenillo (Weinmannia rollottii), entre otros.
2- Mediante el programa de protección y conservación de la biodiversidad y ecosistema se realizó la jornada de caracterización de la biodiversidad (Componente de flora y fauna) en la Vereda Aguaquiña, Pachavita y vereda Guanzaque de Turmequé, donde se registró la presencia de una especie endémica para Colombia de frailejón (Espeletiopsis rabanalensis) y Pipreola riefferii, Anairetes parulus, Iridosornis rufivertex.
3- En el marco de protección a especies sombrilla, se continúa el seguimiento que inició en el año 2021 a un nido activo de águila real de montaña (Spizaetus isidori) en el municipio de Garagoa.,
con periodicidad quincenal por medio de avistamiento directo para llevar control del crecimiento
y adquisición de comportamiento naturales de los parentales como del polluelo. </t>
  </si>
  <si>
    <t>1-En articulación con el equipo de comunicaciones se desarrolló la campaña” Protege la vida libera la fauna”.
2-Se apoyó la elaboración de la cartilla de “Ocupación del Oso Andino (Tremarctos ornatus) en la región centro-norte de la Cordillera Oriental de Colombia”.
3- Se apoyó el diseño y entrega de productos como: un video de sensibilización en torno a la conservación de las aves en el Valle de Tenza, un calendario fenológico del café, el mapa de distribución de aves y senderos del Valle de Tenza.
4-En el marco del Convenio No. 027-17 suscrito con Fondo Acción para la implementación del Esquema ERSA se generó la publicación de una pieza publicitaria denominada: “Esquema de Retribución por Servicios Ambientales (ERSA), para la conservación de los bosques y gestión de fuentes hídricas en la jurisdicción de Corpochivor”
5- En el marco del Convenio No. 027-17 suscrito con Fondo Acción para la implementación del Esquema ERSA se generó un kit para el fortalecimiento de la Educación Ambiental para la Conservación y Protección del Medio Ambiente. 
6 En el marco del Convenio de Asociación No. 038-19 suscrito con la Fundación Yarumo, se diseñó un kit para el fortalecimiento de la Educación Ambiental para la Conservación y Protección del Medio Ambiente.</t>
  </si>
  <si>
    <t>1-Se diseño y se difundió Guías Ambientales (avistamiento de aves, descubramos juntos el placer de sembrar en nuestros hogares, siembra de Maíz y arveja, separación en la fuente, educación, valores y compromiso ambiental, alelopatía, compost y compostera, fauna silvestre. 
2-En articulación con el equipo de comunicaciones, se diseñó la campaña “Si las quieres admirar déjalas volar – Si los quieres disfrutar déjalos en su lugar”.
3- En articulación con el equipo de comunicaciones se creó la estrategia del Día Mundial de la Biodiversidad, resaltando la importancia de las diferentes especies en el territorio y los ecosistemas estratégicos.
4 se diseñó Piezas gráficas y video de sensibilización sobre el atropellamiento de zarigueyas. 
5 en articulación con el equipo de comunicaciones se creó la estrategia del Día Mundial de la Biodiversidad, resaltando la importancia de las diferentes especies en el territorio y los ecosistemas estratégicos.
6. En el marco del Convenio de Asociación No. 038-19 suscrito con la Fundación Yarumo para la Operación del Esquema de Retribución por servicios Ambientales (ERSA), y en el marco de la ejecución del Proyecto cofinanciado por el Fondo de Compensación Ambiental del MADS, denominado “Implementación de acciones en el marco de la gobernanza forestal en la jurisdicción de Corpochivor, Boyacá", para el desarrollo de la meta denomina “Servicio de educación informal en el marco de la conservación de la biodiversidad y de los servicios ecosistémicos” se generó el diseño, impresión y divulgación de las siguientes publicaciones: Diseño y elaboración de 150 kits para el fortalecimiento de la Educación Ambiental Diseño e impresión de 1.000 afiches cartelera del Esquema de Retribución por servicios Ambientales (ERSA)</t>
  </si>
  <si>
    <t>1-Para el control de especies invasoras como:(Achatina fulica y Thunbergia alata) se diseñó una campaña de sensibilización a través de la divulgación de piezas gráficas con la información correspondiente a: ¿Por qué es una especie invasora?, ¿Cómo identificarla?, ¿Cuáles son sus principales impactos?, ¿Cuál es el manejo? y¿Cuáles son las recomendaciones?.
2- se realizó la campaña de sensibilización en relación a la protección de fauna silvestre que ha sido reportada como protagonista en los eventos de conflicto fauna - hombre. Esta campaña se realizó mediante la generación y divulgación de nueve (9) piezas gráficas con información correspondiente a las especies de: Quequén (Cyanocorax yncas) Tinajo o Borugo (Cuniculus taczanowskii) y Ardilla
(Sciurus granatensis).
3- flora amenazada: Campaña de sensibilización en relación a las “Especies de árboles importantes para la conservación en la jurisdicción de Corpochivor” mediante la generación y divulgación de nueve (9) piezas gráficas sobre la importancia de conocer, proteger y conservar las siguiente especies de flora:
Helecho o palma boba (Cyathea caracasana), Palma de cera (Ceroxylon quindiuense), Roble (Quercus humboldtii), Coquillo (Eschweilera bogotensis), Abarco (Cariniana pyriformis), Cedro negro (Juglans neotropica), Cedro rojo (Cedrela odorata), Pino colombiano (Podocarpus oleifolius), Pino romeron (Retrophyllum rospigliosii).
4-Se generaron dos piezas publicitarias, para difundir el proceso de vinculación al ERSA y el “Portafolio de Servicios Ambientales, Esquema de Retribución por Servicios Ambientales-ERSA” y se generó un juego didáctico y una cartilla sobre el proceso de restauración.</t>
  </si>
  <si>
    <t>1-Se realizaron 5 operativo de control de Flora y Fauna en el sector “las juntas” en la vereda Hipaquira del Municipio de Garagoa; en donde se realizó inspección de vehículos, sin encontrar indicios de transporte de fauna silvestre y flora. Igualmente se sensibilizó y concienció a cada uno de los conductores y pasajeros, sobre la importancia de conservar y diferenciar la flora y fauna silvestre.
2- Participación en el conversatorio sobre protección de la fauna silvestre convocado por el CIDEA de Guateque</t>
  </si>
  <si>
    <t>1-Como estrategia de sensibilización a las comunidades rurales de la jurisdicción de Corpochivor, por medios radiales y presenciales, se informó sobre estrategias para el manejo y mitigación sobre las interacciones negativas con fauna silvestre en sistemas productivos, recalcando la importancia de la conservación de las especies y facilitando los contactos con los profesionales de la Corporación, quienes atenderán los conflictos reportados.
2- Se realizaron 10 operativos de sensibilización a la comunidad en pro de la defensa y conservación de flora y fauna.</t>
  </si>
  <si>
    <t>3202-2,3202-1</t>
  </si>
  <si>
    <t>1-Se atendieron dos (2) solicitudes de permiso de investigación allegada por el Ministerio de Ambiente para el desarrollo de actividades de Investigación de la Fundación Universitaria Juan N Corpas y para la Universidad Nacional de Colombia.
2- Se atendió la solicitud de un particular</t>
  </si>
  <si>
    <t>1-Con la cooperación interinstitucional con la CAR de CORMACARENA se realizó la liberación de 19 individuos de fauna silvestre víctimas de la tenencia ilegal y que después de un trabajo interdisciplinario de rehabilitación pudieron volver a su hábitat. 
2- En ejecución del convenio especial de cooperación No. 3615 de 2020 y en trabaja articulado entre las autoridades ambientales del departamento, se ha establecido comunicación continua con el equipo formulador del PIGCC Boyacá Planes de conservación de especies sensibles o de importancia ecológica que tenga la Corporación en que incluyan las áreas de estudio.</t>
  </si>
  <si>
    <t>1- Se atención a 3 solicitudes referentes a permiso de investigación científica con fines No Comerciales, las que fueron allegadas por la directora de Bosques, Biodiversidad y Servicios Ecosistémicos del
Ministerio de Ambiente y Desarrollo Sostenible, Universidad Nacional de Colombia. Además, la solicitud de un permiso para la toma de muestras de componente biótico en el marco de un Estudio Ambiental para la solicitud de sustracción de área en el DRMI Cuchilla el Varal. 
2- Instalación de 9 cámaras trampa en 17 puntos diferentes, escogidos de manera estratégica dentro de Cuchilla Buenavista, reconociendo zonas boscosas con poca intervención humana, senderos de paso de fauna, zonas con rastros de paso de fauna, refugios, o lugares de comederos característicos de algunas especies de mamíferos y zonas identificadas por la comunidad donde han observado alguna especie, logrando de esta manera el avistamiento de un Puma Concolor</t>
  </si>
  <si>
    <t>Dentro de la vigencia 2022, e atendieron 57 ejemplares (29 mamíferos, 18 aves, 10 reptiles), provenientes de actividades de rescate en la jurisdicción. De estos, 38 fueron liberados en su hábitat natural (ecosistemas estratégicos) después de un proceso de valoración y/o rehabilitación exitosa</t>
  </si>
  <si>
    <t>Especies invasoras: 
Se desarrollaron actividades de manejo, control y erradicación del caracol africano (Achatina fulica), así: 
1-jornada de sensibilización sobre el manejo, control y disposición final de la especie invasora, con la comunidad de la vereda Santa Teresa del municipio de San Luis de Gaceno.1 jornada de sensibilización sobre el manejo, control y disposición final de la especie invasora, con la comunidad de la vereda Calichana sector San Agustín del municipio de Santa María. 
2- Como estrategia para el manejo y control de las siguientes especies invasoras identificadas en la jurisdicción (Achatina fulica y Thunbergia alata) se diseñó una campaña de sensibilización a través de la divulgación de piezas gráficas. 
Conflicto fauna:
1-se realizó la Atención a 23 trámites por presuntos conflictos con fauna silvestre. Según lo pertinente se desarrollaron visitas de verificación de los hechos, se emitieron conceptos técnicos y/o se socializaron estrategias de mitigación y de ahuyenta miento de fauna silvestre, las principales especies que la comunidad relaciona son el jaguar y el oso andino, y siendo los municipios de Chivor y Garagoa los que más reportan estos eventos.
2- en DRMI cuchilla negra y Guaneque se realizó la atención por conflicto presentado con fauna silvestre en la vereda Sinaí del municipio de Chivor;se desarrollaron visitas de verificación de hechos, donde se instalaron cámaras trampa, logrando confirmar la presencia de 1 espécimen de Jaguar (Pantera onca); como medidas para la preservación de la especie se realizaron jornadas de socialización de estrategias de mitigación y la implementación de actividades de ahuyentamiento con la comunidad de la vereda donde se presentaron los hechos.</t>
  </si>
  <si>
    <t>1-Mediante el acuerdo 003 del 2019 se acuerda la declaratoria y delimitación el distrito regional de manejo integrado (DRMI), Cuchilla El Varal, entre los municipiosde Macanal y Garagoa, en jurisdicción de CORPOCHIVOR, con un área aproximada de 3390,56 Ha y con el acto administrativo Acuerdo No. 23 18 de diciembre 2019 se adoptó el plan de manejo de Cuchilla El Varal; con el Acuerdo No. 02 30 de enero 2019 se adoptó el plan de manejo de (DRMI) Cuchilla san Cayetano, con el Acuerdo No. 08 29 de abril 2019 se adoptó el plan de manejo Páramo Mamapacha y Bijagua</t>
  </si>
  <si>
    <t xml:space="preserve">Entre el 2016 y e 2021 se realizaron y actualizaron los 7 planes de manejo de área protegidas y/o humedales </t>
  </si>
  <si>
    <t>1-Implementación de acciones de acuerdo a plan de manejo del DRMI Páramo de Rabanal: Se ejecutaron obras de reconversión productiva y restauración ecológica activa en el Páramo de Rabanal; desarrollo de acciones de promoción de negocios verdes de productos o servicios de alta montaña; desarrollo de tres (3) comisiones conjuntas del Páramo de Rabanal; acompañamiento y apoyo en el proceso de implementación de PSA; jornada de control y seguimiento a predios restaurados en el marco del proyecto páramos; suscripción de convenio con la Alcaldía de Tunja para la sostenibilidad financiera de las actividades relacionadas con incentivos a la conservación.
2- del proyecto páramos: biodiversidad y recursos hídricos en los andes del norte – nodo rabanal, se llevaron a cabo las siguientes actividades:
Restauración ecológica
a-Se realizó monitoreo y seguimiento a las obras de restauración pasiva instaladas en el municipio de Ventaquemada, mediante sobrevuelos con el equipo Drone eBee.
b-Se realizó la implementación de 10 hectáreas de restauración ecológica activa, en el predio de Fomento Municipal de Tunja, ubicado en la vereda Parroquia Vieja de Ventaquemada.</t>
  </si>
  <si>
    <t>Seis de los siete ecosistemas declarados como área protegida en la jurisdicción, cuentan con plan de manejo ambiental concertado con las comunidades, adoptado y en proceso de implementación, mientras que el plan de manejo de Cuchilla Mesa Alta esta en proceso de elaboración.</t>
  </si>
  <si>
    <t>Mediante declaratoria, formulación y/o actualización de los planes de manejo de las Áreas protegidas y ecosistemas estratégicos de la jurisdicción mediante a los seguimiento a los 4 CAVR: Centro de Atención, Valoración y Rehabilitación de Fauna Silvestre, generalidades y marco territorial actualización plan de manejo distrito regional de manejo integrado – DRMI cuchillas negra y Guanaque</t>
  </si>
  <si>
    <t>Se han desarrollaron 6 mesas de trabajo con líderes de proyectos institucionales para realizar la socialización de las actividades a desarrollar en la vigencia 2022 a los 7 Planes de manejo de los Distritos Regionales de Manejo Integrado (DRMI) y a 1 Acotamiento complejo Humedal Laguna La Calderona, Laguna La Gloria,
Laguna Pensilvania y Laguna Larga.</t>
  </si>
  <si>
    <t>1-Se atendieron diecinueve (19) solicitudes con el fin de determinar viabilidad para adquisición de veinticinco (25) predios de interés hídrico evaluándose un total de 1412.3393 has, y viabilizandoce 455,9589 has, en los de los municipios de Guayatá, Campohermoso, La Capilla, Úmbita, Santa María, Pachavita, Turmequé, Nuevo Colón, Ciénega, Jenesano y Garagoa
.2-Se atendieron dos (2) solicitudes con el fin de determinar viabilidad para adquisición de dos (2) predios de interés hídrico, por parte de AES Chivor y de la Empresa de energía de Boyacá S.A. EBSA.
3-Se atendió una solicitud del municipio de Santa María, requiriendo la documentación necesaria para suscribir convenios interadministrativos, Sin embargo, por recorte presupuesto para cofinanciar predios de interés hídrico no se realizó convenio.
4- Se realizaron invitaciones y requerimientos a los municipios con presencia veredal en los DRMIs Cuchilla San Cayetano, Páramo Mamapacha-Bijagual y Cuchilla El Varal para gestionar la adquisición predios de interés hídrico como meta de los PM de las áreas protegidas.
5-Se llevaron a cabo reuniones de articulación interinstitucional con la Concesión del SISGA y CENIT, con el fin de priorizar la adquisición de predios de interés hídrico en ecosistemas estratégicos (DRMI: Cuchilla San Cayetano, Cuchillas Negra y Guanaque, Páramo de Rabanal y Páramo Mamapacha y Bijagual), en marco de los procesos de compensación por parte de dichas entidades.</t>
  </si>
  <si>
    <t>1.En cumplimiento de medidas de compensación se adquirieron cinco 5 predios de interés hídrico
ubicados dentro del área declarada en el municipio de Macanal; por la empresa AES COLOMBIA,
2.  se adquirió mediante convenio Interadministrativo 022-21 cuyo objetivo es la compra del predio de interés hídrico “LA LINA” con una extensión total de 99.5 ha ubicado en la vereda Ciénega Valvanera, en el municipio de Garagoa, se resalta que la meta de adquisición de predio de interés hídrico se sobrepasó debido a la gestión con la gobernación para un total de 122 Ha, sin embargo queda pendiente la compra de un predio para el 2022</t>
  </si>
  <si>
    <t>1-DRMI Páramo de Rabanal, se continúa con la vinculación de 1 gestor de páramo en el municipio de Ventaquemada, para el apoyo en procesos de seguimiento y/o monitoreo a 7 predios de interés hídrico dentro del área protegida, alcanzando un área de 23.15 ha.
2- Se continúa con la vinculación de 6 gestores de páramos de los municipios de: Garagoa, Chinavita, Ramiriquí, Tibaná, Ciénega y Viracachá, para el apoyo en procesos de seguimiento y/o monitoreo a 96 predios de interés hídrico dentro del área protegida, abarcando una extensión de 1181,85 ha. De igual forma, se realizaron jornadas de seguimiento en áreas de los DRMI, a través de recorridos
libres, que abarcaron una longitud de 88 Km, para un total de 72 recorridos, con el fin de identificar afectaciones sobre el ecosistema de páramo.</t>
  </si>
  <si>
    <t>1- En el marco de la implementación del plan de manejo del acotamiento, se avanzó en la construcción de los estudios previos necesarios para la adquisición de una estación meteorológica portátil para el monitoreo de los componentes oferta hídrica en áreas de la jurisdicción de CORPOCHIVOR, con la finalidad de obtener datos meteorológicos en tiempo real, para la toma de decisiones frente al complejo de humedales.
2-De acuerdo con la Política Nacional de Humedales Interiores de Colombia (PNHIC), se avanzó en el proceso de identificación de humedales piloto para la valoración económica, para lo cual se realizó la recopilación y revisión de información disponible sobre los humedales de la jurisdicción, así como de bibliografía sobre métodos de priorización de ecosistemas, generando un documento con la metodología y resultado del proceso, el cual arrojó como como producto, la selección la laguna La Calderona como humedal piloto para la valoración económica ambiental. Una vez dicho proceso sea respaldado por el Ministerio de Ambiente y Desarrollo Sostenible (MADS), se continuará con la implementación de la valoración en el ecosistema priorizado.3- Proyección y envío de oficios a los municipios de Chivor, Guayatá, La Capilla, Pachavita, San Luis de Gaceno, Santa María, Somondoco, Tenza, Tibaná, Chinavita, Campohermoso y Úmbita, con asunto “Incorporación de los Humedales como Determinante Ambiental para el Esquema de Ordenamiento Territorial</t>
  </si>
  <si>
    <t>1-Se genero un documento técnico denominado “Reporte de Monitoreo del Proyecto: Pago por Servicios Ambientales del Esquema de Manejo Forestal y Conservación de los Recursos Hídricos en la Jurisdicción de Corpochivor” en el marco del Convenio de Asociación No. 038-19 suscrito con la Fundación Yarumo para la Operación del Esquema de Retribución por servicios Ambientales (ERSA), preparado por la Organización South Pole Carbon Asset Management S.A.S., en el marco del proceso para la verificación del mecanismo para la Reducción de Emisiones por Deforestación y Degradación (REDD+), registrado bajo los estándares internacionales VERRA o VCS (Verified Carbon Standard) y CCBA (The Climate, Community and Biodiversity Standards), como un proyecto de reducción de emisiones de Gases Efecto Invernadero (GEI) derivados de la deforestación y generación de co-beneficios ambientales y sociales, mediante el cual se estimó la reducción de emisiones de Gases Efecto Invernadero (GEI) durante el periodo 2014-2018 corresponde a 5.616 toneladas de dióxido de carbono (CO2), el cual fue publicado para comentarios a través del link: http://www.Corpochivor.gov.co/2017/05/10/conversatorios -forestales-alternativas-para-laconservacion-de-los-bosques-boyacenses/.
2-Dando alcance al proyecto del FCA denominado “Implementación de acciones en el marco de la gobernanza forestal en la jurisdicción de Corpochivor, Boyacá”, y al Convenio Interadministrativo No. 036 de 2019 suscrito con la Alcaldía de Tunja, se logró una vinculación de 167 Usuarios beneficiados con el Esquema ERSA con Acuerdos de Conservación y Uso Sostenible, de los cuales 43 hacen parte del Esquema de Pago de Servicios Ambientales ,32 hacen parte del Esquema de Pago de Servicios Ambientales con el Convenio de Tunja, y 92 Usuarios hacen parte del Mecanismo REDD+, con lo cual se aumentó en 4.227 hectáreas el área bajo acuerdos de conservación superándose la meta planteada.</t>
  </si>
  <si>
    <t>1- Se desarrollaron 9 meses de trabajo con líderes de proyectos institucionales para realizar la socialización de las actividades a desarrollar en la vigencia 2021 a los 6 Planes de manejo de los Distritos Regionales de Manejo Integrado (DRMI) y 1 del Acotamiento de la ronda hídrica del complejo de humedal laguna la calderona, laguna la gloria, laguna.2.
2 se realizó la jornada de monitoreo de biodiversidad (Componente de flora) en la vereda La Palma del municipio de Úmbita.
3- Se suscribió un nuevo convenio de cooperación con el Instituto Alexander von Humboldt, el cual es financiado por la Unión Europea en Colombia, por un valor de $336.000.000, y cuyo objetivo adelantar la fase 3 del proyecto “páramos: biodiversidad y recursos hídricos en los andes del norte”, para la conservación ambiental del complejo de páramo Rabanal – Río Bogotá.
4-En el marco del proceso de culminación de la verificación del mecanismo para la Reducción de Emisiones por Deforestación y Degradación (REDD+), por parte de la Organización: Asociación Española de Normalización y Certificación (AENOR), y certificación por parte de los estándares internacionales VERRA o VCS (Verified Carbon Standard) y CCBA (The Climate, Community and Biodiversity Standards), se adelantó la gestión con Organizaciones Internacionales, para la venta de créditos de carbono, con un potencial de estimación de reducciones de emisiones anuales de +/-1.662 Toneladas de CO2 equivalentes.
5 se realizaron 13 talleres de socialización y difusión DEL Esquema ERSA con participación de 105 asistentes
6 se realizaron 13 capacitaciones técnicas en temáticas de negocios verdes con participación de 189 asistentes
7 se realizaron 3 capacitaciones en temáticas PSA con participación de 26 asistentes</t>
  </si>
  <si>
    <t>1- Se encuentra en curso el proyecto presentado a la fuente Sistema General de Regalías SGR Sector Ambiente Convocatoria 1. Conservación de Áreas Ambientales Estratégicas proyecto:
▪ “implementación de estrategias para la conservación de la biodiversidad y sus servicios ecosistémicos en áreas protegidas y de alta tenencia de la deforestación en la jurisdicción de CORPOCHIVOR, Boyacá. 
2-En coordinación con el proyecto de Educación Ambiental se adelanta la convocatoria de la Séptima versión del concurso “TRANSFORMANDO RESIDUOS - CONSTRUYENDO SONRISAS”, estrategia dirigida a las instituciones educativas públicas de la jurisdicción de Corpochivor, con el objetivo incentivar la conservación y preservación de los recursos naturales desde las instituciones
educativas, mediante la implementación de proyectos de Economía Circular, contando con la participación de 29 instituciones de 18 municipios.}
3- Se culmino las actividades de remedición de la red de parcelas forestales permanentes de Corpochivor conformadas por 16 parcelas, actividad con la cual se generó información sobre la dinámica de los bosques, y con la cual se generó el documento técnico denominado “Análisis resultados remediación de red de parcelas forestales permanentes en la jurisdicción de CORPOCHIVOR”.
4-Mediante el Esquema de Pago de Servicios Ambientales (PSA), se suscribieron 6 acuerdos de
conservación, con los cuales se tiene un área bajo conservación de 16,29 hectáreas.5-Mediante el mecanismo para la Reducción de Emisiones por Deforestación y Degradación (REDD+), se suscribieron 21 acuerdos de conservación para el con los cuales se tiene un área bajo
conservación de 776,11hectáreas.
5-Con la culminación de la tercera fase de implementación del Esquema de Retribución por Servicios Ambientales (ERSA), se tiene un total a la fecha de 212 Acuerdos de conservación y Uso Sostenible vigentes con los cuales se protegen 3.469,83 hectáreas, a través de las siguientes estrategias:
✓ Mediante el Esquema de Pago de Servicios Ambientales (PSA), se logró la firma de 81 acuerdos
voluntarios de conservación y uso sostenible entre usuarios nuevos y de seguimiento para un total
de 328,90, hectáreas bajo conservación.
✓ Mediante el mecanismo para la Reducción de Emisiones por Deforestación y Degradación
(REDD+), se ratificaron 82 Usuarios beneficiados y se suscribieron 49 nuevos Acuerdos de
conservación y Uso Sostenible, con los cuales se preservan 3.140,93 hectáreas para la reducción
de emisiones de CO2.
6-Se gestiona internacionalmente, la venta de los 10,924 bonos o créditos de carbono del mecanismo para la Reducción de Emisiones por Deforestación y Degradación (REDD+), para lo cual se han recibido manifestaciones y propuestas para su gestión y compra, por Organizaciones de México, Italia, Alemania, que generaran recursos a ser transferidos a 55 familias campesinas que desde el año 2014, suscribieron y mantienen Acuerdos de conservación vigentes, en el marco dela primera instancia de verificación comprendida entre el 11 de abril de 2014 al 31 de diciembre
de 2019</t>
  </si>
  <si>
    <t>Esta actividad se llevo a cabo a traves del proyecto de Esquema de retribución por pago de servicios ambientales ERSA  mediante el contrato 386-21 y 364-21 donde se llevaron las actividades en conjunto</t>
  </si>
  <si>
    <t>Esta actividad se llevó a cabo a través del proyecto de Esquema de retribución por pago de servicios ambientales ERSA mediante el contrato 386-21 y 364-21 donde se llevaron las actividades en conjunto con la restauración de 134 Ha en la jurisdicción de CORPOCHIVOR</t>
  </si>
  <si>
    <t>Esta actividad se llevó a cabo a través del proyecto de Esquema de retribución por pago de servicios ambientales ERSA  mediante el contrato 386-21 y 364-21 donde se llevaron las actividades en conjunto</t>
  </si>
  <si>
    <t>Esta actividad se llevó a cabo a través del proyecto de Esquema de retribución por pago de servicios ambientales ERSA</t>
  </si>
  <si>
    <t>Se publicó el libro de  especies forestales representativas del suroriente e Boyacá</t>
  </si>
  <si>
    <t>Se expidió la resolución 495 del 2015 donde se relacionan especies con alguna categoría de amenaza en la jurisdicción de CORPOCHIVOR</t>
  </si>
  <si>
    <t>Se realizó mediante la selección y priorización de microcuencas y áreas objeto de recuperación con base en las variables de estado del conflicto de uso del suelo, tipo y grado de erosión, grado de presión antrópica, extensión de relictos de bosque natural, actitud y participación de las comunidades locales y localización de las áreas en zonas de reserva y/o protección forestal declaradas por el PGOF.</t>
  </si>
  <si>
    <t>Acotamiento de la ronda hídrica del complejo de humedal Laguna La Calderon, Laguna La Gloria, Laguna Pensilvania y Laguna Larga, Municipio de Cienega; en el marco del Contrato 242-2019; Informe de gestión 2019</t>
  </si>
  <si>
    <t>3205-1</t>
  </si>
  <si>
    <t xml:space="preserve"> La información reposa en gestión integral del recurso forestal y una copia en el SIAT</t>
  </si>
  <si>
    <t>Informe final por parte del ejecutor; se contrata personal para finalizar y socializar el contrato de consultoría 242-2019</t>
  </si>
  <si>
    <t>Informe final por parte del ejecutor; se contrata personal para finalizar y socializar el contrato de consultoría 244-2021</t>
  </si>
  <si>
    <t>Se desarrollo de socialización del proyecto, el cual busca la conservación y/o restauración; se encuentra en el reporte del informe de gestión, donde han participado 1217 asistentes, con un total de 105 socializaciones ; Informe de gestión 2019</t>
  </si>
  <si>
    <t>La estrategia del Esquema de Retribución por Servicios Ambientales "ERSA", la cual desde el 2017 inicio su etapa de ejecución con recursos FCA, propios y así es su proceso de operación; dicha información se reporta al Ministerio, al SPI-DNP, y en los soportes ejecutados por el operador en el 2019</t>
  </si>
  <si>
    <t>De acuerdo al informe de Gestión a través del Convenio Interadministrativo No. 028-19 suscrito con la Universidad Tecnológica de Pereira –UTP-, se dio inicio al proyecto denominado: Aunar esfuerzos interinstitucionales en la ejecución de proyectos ambientales comunes en el marco de uso y manejo sostenible de los recursos: guadua (Guadua angustifolia kunth), chin (Arundo donax) paja blanca (Calamagrostis effusa) y fique (Furcraea cabuya), en la educación ambiental, en la protección de los ecosistemas y suelos, en la promoción del biocomercio de Productos Forestales No Maderables (PFNM), como aporte al fortalecimiento y consolidación de la gestión ambiental en áreas priorizadas de la jurisdicción de CORPOCHIVOR</t>
  </si>
  <si>
    <t>Con el insumo de imágenes de satélite en el 2019 se realizó la identificación de bosques y no bosques de la Jurisdicción, mediante el documento y cartografía soporte denominada "Análisis y dinámicas espaciales en la identificación de coberturas forestales con tendencia a la deforestación"</t>
  </si>
  <si>
    <t>Corpochivor suscribió con la alcaldía de Tunja un convenio interadministrativo cuyo objeto es: "Aunar esfuerzos técnicos administrativos y financieros para la aplicación de incentivos a la conservación y sus
servicios ambientales en áreas priorizadas a través del esquema de retribución por servicios ambientales (ERSA), para la conservación de los bosques, páramos y gestión de fuentes hídrica", para la implementación de 250 ha de PSA en la cuenca de Teatinos (Ventaquemada y Samacá), con inversión de recursos del  1% y por un valor de $473.330.539.</t>
  </si>
  <si>
    <t>Mediante el convenio 005-21 operador FUNDESPAC cuyo objeto conservación e implementación de estrategia de restauración ecológica bajo el esquema de pagos por servicios ambientales en áreas priorizadas del DRMI Mamapacha y Bijagual Boyacá</t>
  </si>
  <si>
    <t>Contrato de obra pública 386-21 cuyo objeto es “implementación de estrategias de restauración ecológica para la rehabilitación de áreas prestadoras de servicios ecosistémicos en la jurisdicción de corpochivor” cofinanciado por el fondo de compensación ambiental – FCA del ministerio de ambiente y desarrollo sostenible</t>
  </si>
  <si>
    <t>Mediante acuerdo 038-19 Se firma el convenio de asociación con la fundación yarumo, cuyo objeto fue " Implementación de acciones en el marco de la Gobernanza forestal en la jurisdicción de CORPOCHIVOr, Boyacá</t>
  </si>
  <si>
    <t>Identificación de áreas de importancia estratégica</t>
  </si>
  <si>
    <t xml:space="preserve">3203-1
</t>
  </si>
  <si>
    <t>Se Desarrollo de socialización del proyecto, el cual busca la conservación y/o restauración; se encuentra en el reporte del informe de gestión, donde han participado 1217 asistentes, con un total de 105 socializaciones ; Informe de gestión 2019- GANADERÍA SOSTENIBLE: Utilizando sistemas silvopastoriles y agroforestales, se busca disminuir el impacto que tiene estas actividades agropecuarias en los recursos naturales a través de la siembra de  árboles para  proteger el suelo y evitar la erosión; captan CO2, aporta materia orgánica y nutrientes al suelo, generar sombra y regular la temperatura que hace más eficiente la conversión  de carnes y/o leche y aumenta la disponibilidad de alimentos para los animales entre otras. Las empresas que participaron son:
ASPROAGRO (Ramiriquí) 11.900 árboles en 45 fincas
ASOGANADEROS (Chinavita) 1.500 árboles en 1 finca 
ECOGACENO (San Luis de Gaceno): 5.400 árboles en 27 fincas
ASPROLAC (Garagoa): 4.400 árboles en 11 fincas
ASOCIACIÓN DE PRODUCTORES AGROPECUARIOS (Guayatá): 1.359 árboles en 17 fincas; 101 familias beneficiadas; Informe de Gestión 2019</t>
  </si>
  <si>
    <t>3201-1/3202-1</t>
  </si>
  <si>
    <t>Se tienen caracterizacion de productores de cacao y cafe que tiene sistemas agroforestales, los mismos se encuentran en la ventanilla de Negocios Verdes</t>
  </si>
  <si>
    <t>Guia de experiencias para conocer dos (2) experiencias agroecológicas en implementación arreglos agroforestales y silvopastoriles, y buenas prácticas agrícolas con el cultivo de papa; Informe de gestión 2019; Se brindo asistencia técnica a los usuarios que se vincularon al programa UMA</t>
  </si>
  <si>
    <t>se generó un video clip publicitario al respecto .</t>
  </si>
  <si>
    <t>En el marco del Convenio Interadmistrativo No. 029-19, se desarrolló la publicación titulada " Gestión y fomento forestal sostenible en el suroriente de Boyacá", con temáticas referentes a la Gobernanza Forestal y el monitoreo de los bosque de la jurisdicción de CORPOCHIVOR, la cual contiene: Capitulo 1 cobertura boscosa; Capitulo 2 ordenación forestal, Capitulo 3 sistemas de monitoreo de bosques y áreas de aptitud forestal, Capitulo 4 bosques y servicios ecosistémicos, Capitulo 5 cambio climático y bosques y Capitulo 6 Gestión y fomento forestal</t>
  </si>
  <si>
    <t>Socialización de los programas de reforestación y/o restauración ecológica con los funcionarios de las administraciones municipales y comunidad; así mismo se establecieron y mantuvieron 400,16 hectáreas</t>
  </si>
  <si>
    <t xml:space="preserve">se realizó mediante la publicación del libro productos forestales no maderable de CORPOCHIVOR 2017 </t>
  </si>
  <si>
    <t>Control y vigilancia: 1-Durante la vigencia 2020, se ejecutaron un total de 19 operativos contra el aprovechamiento ilícito del recurso hídrico, tráfico de flora y fauna, calidad del aire, y explotación ilícita de minerales.se realizó la actualizaión del procedimiento PD-11 de régimen de uso de aprovechamiento del recurso flora</t>
  </si>
  <si>
    <t>Se realizó la actualización del procedimiento PD-11 de régimen de uso de aprovechamiento del recurso flora, Se incluye el Formato Único nacional en el numeral 5 para Autorizaciones de aprovechamiento Forestal, Se incluye el numeral 7 y 8 para el trámite de registro de plantaciones, correspondiente a Expedición de Factura y Pago por concepto de Evaluación de Servicios Ambientales, de conformidad con lo establecido en la Resolución 711 de 2019.
• Se ajusta el formato RE-AA-19 en las columnas correspondientes a seguimiento (TCAFM) Se incluye la política 3.11. La nota establecida en “Visita y presentación de Concepto técnico” se pasó como política con el numeral 3.12. Se ajusto los tiempos y los diferentes registros en cada actividad Se ajustan los tiempos para Autorizaciones de aprovechamiento Forestal y Registro de plantaciones.  Se incluyen notas aclaratorias para las revisiones jurídicas. Se ajusta la actividad No 3 del registro de plantación. Se adiciona la política 3.13 para tener claridad a partir de qué momento se contabiliza el tiempo de trámite de las solicitudes
• Se incluye el formato único nacional de solicitud de aprovechamiento forestal árboles aislados. En la sección “Solicitud de Salvoconducto Único Nacional para movilización de productos provenientes de cercas vivas, barreras rompevientos, árboles frutales o árboles aislados plantados”, se adiciona el cobro de los servicios de evaluación de la solicitud de acuerdo a la resolución 711 de 2019 y 811 de 2020 proferida por CORPOCHIVOR, Se crea nueva actividad quedando como la numero 7 en el procedimieto de seguimiento y control ambiental PD-AA-15</t>
  </si>
  <si>
    <t>Se ejecutaron las actualizaciones del 2019 al 2021 del PD-AA-15 y PD-AA-11</t>
  </si>
  <si>
    <t>Se realizó la actualización del procedimiento PD-11 de régimen de uso de aprovechamiento del recurso flora en las actividades 3, 4, 6, 7 y 8, y descripción de las No. 3 y 8. y politica 3.9, Se realizó las modificaciones a las actividades 2, 3, 5, 6 y 7 del procedimiento de control ambiental PD-AA-15</t>
  </si>
  <si>
    <t>Se realizó la actualización del procedimiento PD-11 de régimen de uso de aprovechamiento del recurso flora. Se Actualiza Logo Institucional en Procedimiento y formato RE-AA-19
• Se cambio el nombre del procedimiento “autorizaciones de aprovechamientos forestales” por “régimen de uso y aprovechamiento del recurso flora”, con el fin de incluir los diferentes trámites para el uso y aprovechamiento del recurso flora
Se ajustan los Ítems 1. Objetivo, 2. Alcance y 3. Políticas de Operación, Dentro del Ítem 4. descripción actividades del procedimiento, se reajusta y se describe el paso a paso para: 4.1 Autorizaciones de aprovechamiento Forestal, 4.2 Registro de plantaciones y 4.3 Solicitud de Salvoconducto Único Nacional para movilización de productos provenientes de cercas vivas, barreras rompevientos, árboles frutales o árboles aislados plantados., Se incluye procedimiento para atender solicitudes de registro de plantaciones y salvoconductos de acuerdo a lo establecido en el decreto 1532 de 2019. Se ajusta el procedimiento en cuanto a responsables en la ejecución de las actividades, de acuerdo al Acuerdo No. 6 de 2020 del Consejo Directivo Dentro del Ítem 5. Glosario se incluyen nuevos términos. Se creo el formato RE-AA-46 “control trámite registro de plantaciones” y se modificó RE-AA-19 Se Elimina el Anexo 1. criterios técnicos para la realización de visita para autorizaciones de aprovechamiento forestal. Se realzó la modificación del logo institucional en procedimiento, actualización en los en los formatos, RE-AA-15.</t>
  </si>
  <si>
    <t>3202-1/3299-1</t>
  </si>
  <si>
    <t>Se realizó un trabajo en conjunto con la policía nacional donde se efectuó procesos sancionatorios en cuanto a: Recurso Hídrico: 7 operativos donde se evidencio irregularidades en cuanto a la captación y uso del agua,  recurso Flora y Fauna: 10 operativos donde no se registró indicios de transporte de flora o fauna y se una sensibilización en pro de la defensa y conservación de la palma de cera y loro orejiamarillo, recurso aire: 10 operativos móviles como resultados de las mediciones, 130 fueron aprobados y 130 rechazados; evidenciando un gran número de vehículos diésel (ACPM), que presentaron fugas de aceite y combustible y  y se suscribió contrato con la Corporación Autónoma Regional de Cundinamarca- CAR, bajo el contrato Interadministrativo No. 248-21 de fecha de 21 de junio de 2021. para la ejecución de los operativos, Minería ilegal: 5 operativos donde se emitió la Resolución No. 376 del 24 mayo de 2021, Auto No. 1203 de fecha de 06 de octubre y sanción, Auto No. 921 de fecha 31 de agosto y sanción Ruido: 3 operativos en el establecimiento el "Emporio" donde se concluyó que se está generando un impacto negativo al recurso aire ya que la presión sonora es alta y en algunos casos puede afectar la tranquilidad de los habitantes que residen en el sector.</t>
  </si>
  <si>
    <t>Se realizó 13 programas radiales en las emisoras comunitarias camino ambiental, 13 comunicados y boletines de prensa por medio de la página Web, correos institucionales, 1 publicación por medio de aplicativos webs como portal forestal y App, 19 divulgaciones por Facebook, 3 piezas publicitarias y publicaciones y 105 Talleres, eventos y reuniones</t>
  </si>
  <si>
    <t>Se realizó 32 programas radiales en las emisoras comunitarias camino ambiental, 1 publicación por medio de aplicativos webs como portal forestal y App, 4 divulgaciones por Facebook, y 34 Talleres, eventos y reuniones.</t>
  </si>
  <si>
    <t>Se realizó 6 programas radiales en las emisoras comunitarias camino ambiental, 3 comunicados y boletines de prensa por medio de la página Web, correos institucionales, 1 publicación por medio de aplicativos webs como portal forestal y App, 19 divulgaciones por facebook, 49 piezas publicitarias y publicaciones y 83 Talleres, eventos y reuniones</t>
  </si>
  <si>
    <t>Se realizó: realizó 10 programas radiales en las emisoras comunitarias camino ambiental, 1 comunicado y boletines de prensa por medio de la página Web, correos institucionales, 1 publicación por medio de aplicativos webs como portal forestal y App, 16 divulgaciones por facebook, 38 piezas publicitarias y publicaciones y 55 Talleres, eventos y reuniones</t>
  </si>
  <si>
    <t>Gestión integral del recurso forestal en el marco del Convenio de Asociación No. 038-19 suscrito con la Fundación Yarumo para la Operación del Esquema de Retribución por servicios Ambientales (ERSA), y en el marco de la ejecución del Proyecto cofinanciado por el Fondo de Compensación Ambiental del MADS, denominado Implementación de acciones en el marco de la gobernanza forestal en la jurisdicción de Corpochivor, Boyacá”, se generó el diseño, impresión y divulgación de las siguientes publicaciones: Diseño y elaboración de 150 kits para el fortalecimiento de la Educación Ambiental, Diseño e impresión de 1.000 afiches cartelera del Esquema de Retribución por servicos Ambientales (ERSA). Ecosistemas estratégicos y biodiversidad Genero y divulgó piezas graficas en relación a los servicios ecosistemas que presta DRMI Cuchilla Negra y Guanaque. Administración y manejo adecuado del recurso Hídrico realizó la divulgación y sensibilización del PMA del sistema acuífero súnuba por medio de dos videos, se elaboró 2.000 ejemplares de 36 páginas una cartilla informativa por medio del contrato 386-2020, se distribuyeron 352 Kits por medio del contrato 389-2020</t>
  </si>
  <si>
    <t xml:space="preserve">El ideam realizo su ultimo reporte en el año 2019, asi mismo en este año se apoyo en el POF como indicador </t>
  </si>
  <si>
    <t>Se apoyo desde el Esquema de retribución por pago de servicios ambientales ERSA y PFC acciones que mitigan la tendencia a la deforestaciónn</t>
  </si>
  <si>
    <t>se capacito a funcionarios en cuanto al análisis de sistema de monitoreo de bosques con la presentación del día internacional de los bosques análisis y dinámicas espaciales en la identificación de coberturas forestales con tendencia a la deforestación.</t>
  </si>
  <si>
    <t>Desarrollar programas educativos y de divulgación a la comunidad en todos los aspectos relacionados con incendios forestales.</t>
  </si>
  <si>
    <t>Se realizó capacitaciones Con la finalidad de fortalecer la capacidad organizacional de Cuerpos de Bomberos Voluntarios de los Municipios de la jurisdicción de CORPOCHIVOR se realizó: Curso de Bombero Forestales; Curso Básico de Sistema de comando de incidentes – CBSCI y Curso de Operaciones para la Prevención y Control de Incendios Forestales COPCIF. Contándose con la participación de Bomberos Garagoa, Sutatenza, Ciénega, Nuevo Colón, Guateque, Ramiriquí, Campohermoso, Ventaquemada, Jenesano y Santa María.</t>
  </si>
  <si>
    <t>Se realizó la actualización del inventario de Empresas forestales (depósitos de madera, ebanisterías y viveros entre otros), como de información referente a la administración del recurso forestal en materia de aprovechamiento forestal, árboles en riesgo, registro de plantaciones y Libro de Operaciones Forestales competencia de la Entidad...</t>
  </si>
  <si>
    <t>Educación, capacitación y fortalecimiento de la participación ciudadana: Fortalecimiento de la estrategia interinstitucional de educación ambiental, mediante la
implementación de espacios para la formación y participación ciudadana en los 25 municipios de la Jurisdicción Asesoría técnica, apoyo y acompañamiento a los 25 Comités Interinstitucionales de Educación
Ambiental – CIDEA de la jurisdicción, mediante 56 sesiones de fortalecimiento y participación de
1.321 personas, donde se resaltan las siguientes acciones:
✓ Asesoría y acompañamiento en la reactivación y formulación de los planes operativos vigencia
2022
✓ Apoyo en la conmemoración día del agua, día mundial del árbol y día mundial de las abejas.
✓ Intercambio bolsas por árboles “Mas vida menos plástico”.
✓ Sensibilización sobre plásticos de un solo uso, Soberanía y Seguridad Alimentaria, caza de fauna
silvestre
✓ Jornadas de reforestación Gira pedagógica en el Centro de Atención, Valoración y Rehabilitación de Fauna Silvestre – CAVR}
✓ Caminata y recolección de residuos sólidos por vías principales.
2. Asesoría técnica, apoyo y acompañamiento a 2 Instituciones de Educación Superior de la
Jurisdicción para el fortalecimiento de los Proyectos Ambientales Universitarios - PRAU:
Universidad Pedagógica y Tecnológica de Colombia – UPTC, sede Garagoa y Universidad Nacional
Abierta y a Distancia – UNAD, sede Garagoa, resaltando las siguientes acciones:
✓ Asesoría en la formulación de los planes de acción vigencia 2022, con la participación de 25
personas.
✓ Desarrollo del 1er Conversatorio de Bosques “Universidades Aliadas por la Sostenibilidad”, con la
participación de 150 personas.</t>
  </si>
  <si>
    <t>Subtotal actividades de implementación</t>
  </si>
  <si>
    <t>Total actividades de implementación</t>
  </si>
  <si>
    <t>SEGUIMIENTO LÍNEAS DE ACCIÓN PLAN DE ORDENACIÓN FORESTAL</t>
  </si>
  <si>
    <t>Código</t>
  </si>
  <si>
    <t>RE-OA-15</t>
  </si>
  <si>
    <t>Versión</t>
  </si>
  <si>
    <t>Fecha</t>
  </si>
  <si>
    <t>SEGUIMIENTO LINEAS DE ACCIÓN PLAN DE ORDENACIÓN FORESTAL</t>
  </si>
  <si>
    <t>La delimitación de áreas se realizó entre 2011 al 2019.</t>
  </si>
  <si>
    <t>La delimitación de áreas se realizó entre 2011 al 2019</t>
  </si>
  <si>
    <t>umplimiento de actividades por año</t>
  </si>
  <si>
    <t>Se realizo la modificación al PD-AA-15, Seguimiento y control Ambiental; Versión 7 de fecha 17/12/2019,PD-AA-11, Autorizaciones de aprovechamientos forestales; Versión 2 de fecha 13/06/2019,PD-AA-05,
Atención infracciones ambientales Infracciones ambientales; Versión 8 de fecha 17/12/2019, PD-AA-06, Registro del libro de operaciones; Versión 2 de fecha 14/03/2018, Dependencia(s) responsable Proyecto 104: seguimiento, control y vigilancia de los recursos. autoridad ambiental-secretaria general, Cambios recientes, Decreto No. 1532 de 2019 «Por medio del cual se modifica la Sección 1 del Capítulo 1 del Título 2 de la Parte 2 del Libro 2 y se sustituye la Sección 12 del Capítulo 1 del Título 2 de la Parte 2 del Libro 2 del Decreto Único Reglamentario del Sector Ambiente y Desarrollo Sostenible 1076 de 2015, en relación con las plantaciones forestales IT-AA-05 Tasa compensatoria por aprovechamiento 
forestal maderable en bosques naturales; versión 1 de fecha 11-04-2019</t>
  </si>
  <si>
    <t>Se empieza a dar uso a la modificación de Formato único nacional de solicitud de aprovechamiento forestal forestales bosques naturales o plantados no registrados, Formato único nacional de solicitud de registro de plantaciones forestales protectoras y/o protectoras-productoras, Formato único nacional de solicitud de salvoconducto único nacional en línea para especímenes de flora obtenidos por el aprovechamiento de cercas vivas, barreras rompevientos y/o especies fútales, PD-AA-47, Registro del libro de operaciones; versión 2 de fecha 01/10/2020, Dependencia(s) responsable(s) Proyecto:801 gestión integral del recurso forestal, Proyecto 104: seguimiento, control y vigilancia de los recursos. autoridad ambiental-secretaria general, Cambios recientes Decreto No. 1532 de 2019 «Por medio del cual se modifica la Sección 1 del Capítulo 1 del Título 2 de la Parte 2 del Libro 2 y se sustituye la Sección 12 del Capítulo 1 del Título 2 de la Parte 2 del Libro 2 del Decreto Único Reglamentario del Sector Ambiente y Desarrollo Sostenible 1076 de 2015, en relación con las plantaciones forestales»,IT-AA-05 Tasa compensatoria por aprovechamiento 
forestal maderable en bosques naturales; versión 1 de fecha 11-04-2019</t>
  </si>
  <si>
    <t>Se empieza a dar uso al Formato único nacional de solicitud de aprovechamiento forestal forestales bosques naturales o plantados no registrados, Formato único nacional de solicitud de registro de plantaciones forestales protectoras y/o protectoras-productoras, Formato único nacional de solicitud de salvoconducto único nacional en línea para especímenes de flora obtenidos por el aprovechamiento de cercas vivas, barreras rompevientos y/o especies frutales, ER-AA-47, Registro del libro de operaciones; versión 2 de fecha 01/10/2020. Dependencia(s) responsable(s) Proyecto:3202-1 gestión integral del recurso forestal, Proyecto 3299-1: seguimiento, control y vigilancia de los recursos. autoridad ambiental-secretaria general,  Cambios recientes: Decreto No. 1532 de 2019 «Por medio del cual se modifica la Sección 1 del Capítulo 1 del Título 2 de la Parte 2 del Libro 2 y se sustituye la Sección 12 del Capítulo 1 del Título 2 de la Parte 2 del Libro 2 del Decreto Único Reglamentario del Sector Ambiente y Desarrollo Sostenible 1076 de 2015, en relación con las plantaciones forestales, PD-AA-11 Régimen de uso y aprovechamiento del recurso
flora; Versión 7 de fecha 30-07-2021</t>
  </si>
  <si>
    <t>Se realizó un Diplomado dictado por parte de la universidad Distrital y la Universidad tecnológica de Pereira sobre ordenación y manejo forestal</t>
  </si>
  <si>
    <t xml:space="preserve">Se realizaron actividades de socialización y difusión del POF a nivel interno a los contratista y funcionarios </t>
  </si>
  <si>
    <r>
      <t>1. Para el caso de especies amenazadas, se trabajó con las siguientes especies: Águila crestada (Spizaetus isidori), Puma (</t>
    </r>
    <r>
      <rPr>
        <i/>
        <sz val="9"/>
        <color theme="1"/>
        <rFont val="Times New Roman"/>
        <family val="1"/>
      </rPr>
      <t>Puma concolor</t>
    </r>
    <r>
      <rPr>
        <sz val="9"/>
        <color theme="1"/>
        <rFont val="Times New Roman"/>
        <family val="1"/>
      </rPr>
      <t>), Oso andino (</t>
    </r>
    <r>
      <rPr>
        <i/>
        <sz val="9"/>
        <color theme="1"/>
        <rFont val="Times New Roman"/>
        <family val="1"/>
      </rPr>
      <t>Tremarctos ornatus</t>
    </r>
    <r>
      <rPr>
        <sz val="9"/>
        <color theme="1"/>
        <rFont val="Times New Roman"/>
        <family val="1"/>
      </rPr>
      <t>), Jaguar (</t>
    </r>
    <r>
      <rPr>
        <i/>
        <sz val="9"/>
        <color theme="1"/>
        <rFont val="Times New Roman"/>
        <family val="1"/>
      </rPr>
      <t>Panthera onca</t>
    </r>
    <r>
      <rPr>
        <sz val="9"/>
        <color theme="1"/>
        <rFont val="Times New Roman"/>
        <family val="1"/>
      </rPr>
      <t>), Periquito aliamarillo (</t>
    </r>
    <r>
      <rPr>
        <i/>
        <sz val="9"/>
        <color theme="1"/>
        <rFont val="Times New Roman"/>
        <family val="1"/>
      </rPr>
      <t>Pyrrhura calliptera</t>
    </r>
    <r>
      <rPr>
        <sz val="9"/>
        <color theme="1"/>
        <rFont val="Times New Roman"/>
        <family val="1"/>
      </rPr>
      <t>), Buitre cabecirrojo (</t>
    </r>
    <r>
      <rPr>
        <i/>
        <sz val="9"/>
        <color theme="1"/>
        <rFont val="Times New Roman"/>
        <family val="1"/>
      </rPr>
      <t>Cathartes aura</t>
    </r>
    <r>
      <rPr>
        <sz val="9"/>
        <color theme="1"/>
        <rFont val="Times New Roman"/>
        <family val="1"/>
      </rPr>
      <t xml:space="preserve">) y Colibrí orejivioleta </t>
    </r>
    <r>
      <rPr>
        <i/>
        <sz val="9"/>
        <color theme="1"/>
        <rFont val="Times New Roman"/>
        <family val="1"/>
      </rPr>
      <t>(Colibri cyanotus</t>
    </r>
    <r>
      <rPr>
        <sz val="9"/>
        <color theme="1"/>
        <rFont val="Times New Roman"/>
        <family val="1"/>
      </rPr>
      <t>), en donde se desarrollaron actividades como:Campaña de sensibilización en relación a las “Especies con alguna categoría de amenaza en la jurisdicción de Corpochivor",	Participación en el Episodio 1 Podcast CORPOCHIVOR - “Biodiversidad, Red vital para la vida silvestre” transmitido el día 10 de mayo del 2023, Campaña de sensibilización en relación a la avifauna ,esto se realizó mediante la generación y divulgación de piezas gráficas de las siguientes especies: Águila crestada (</t>
    </r>
    <r>
      <rPr>
        <i/>
        <sz val="9"/>
        <color theme="1"/>
        <rFont val="Times New Roman"/>
        <family val="1"/>
      </rPr>
      <t>Spizaetus isidori</t>
    </r>
    <r>
      <rPr>
        <sz val="9"/>
        <color theme="1"/>
        <rFont val="Times New Roman"/>
        <family val="1"/>
      </rPr>
      <t xml:space="preserve">), Periquito aliamarillo </t>
    </r>
    <r>
      <rPr>
        <i/>
        <sz val="9"/>
        <color theme="1"/>
        <rFont val="Times New Roman"/>
        <family val="1"/>
      </rPr>
      <t>(Pyrrhura calliptera</t>
    </r>
    <r>
      <rPr>
        <sz val="9"/>
        <color theme="1"/>
        <rFont val="Times New Roman"/>
        <family val="1"/>
      </rPr>
      <t xml:space="preserve">), Buitre cabecirrojo </t>
    </r>
    <r>
      <rPr>
        <i/>
        <sz val="9"/>
        <color theme="1"/>
        <rFont val="Times New Roman"/>
        <family val="1"/>
      </rPr>
      <t>(Cathartes aura</t>
    </r>
    <r>
      <rPr>
        <sz val="9"/>
        <color theme="1"/>
        <rFont val="Times New Roman"/>
        <family val="1"/>
      </rPr>
      <t>) y Colibrí orejivioleta (</t>
    </r>
    <r>
      <rPr>
        <i/>
        <sz val="9"/>
        <color theme="1"/>
        <rFont val="Times New Roman"/>
        <family val="1"/>
      </rPr>
      <t>Colibri cyanotus</t>
    </r>
    <r>
      <rPr>
        <sz val="9"/>
        <color theme="1"/>
        <rFont val="Times New Roman"/>
        <family val="1"/>
      </rPr>
      <t xml:space="preserve">). </t>
    </r>
  </si>
  <si>
    <t>3202-2, 3202-1</t>
  </si>
  <si>
    <t>1.Durante la vigencia 2023, se ejecutaron un total de 29 jornadas de operativos de control al desarrollo de actividades como actividad minera, aprovechamiento y tráfico de flora y fauna, uso del recurso hídrico, ruido, calidad de aire; distribuidos del siguiente modo: 5 jornadas de operativos contr,a la Minería ilegal, 3 jornadas de operativos en contra del tráfico ilegal de Flora y fauna, 8 Operativos de control a captaciones y vertimientos ilegales (Recurso hidrico), 1 operativo de control y medición de Ruido ambiental , 9 operativos de control a Emisiones producidas por fuentes móviles</t>
  </si>
  <si>
    <t>3202-2, 3299-1</t>
  </si>
  <si>
    <t>3202-2,3299-1</t>
  </si>
  <si>
    <t xml:space="preserve">1.Se dio trámite a 3 solicitudes referentes a permiso de recolección de especímenes silvestres de la diversidad biológica. 2. se realizó jornadas de caracterización de la biodiversidad (Componente de fauna) en los ecosistemas de los DRMI del Páramo Mamapacha y Bijagual en los municipios de Garagoa, Chinavita y Ramiriquí, donde se  identificaron  sendas potenciales para el desplazamiento de especies de fauna silvestre; así como, el reconocimiento de puntos estratégicos para la instalación de cámaras trampa y observación directa </t>
  </si>
  <si>
    <t>1.Dentro de la vigencia 2021, se atendieron 131 ejemplares (53 mamíferos, 63 aves, 15 reptiles), de los cuales 104 fueron rescatados, con el apoyo de la Policía Nacional, cuerpo voluntario de bomberos, la comunidad y funcionarios de la Concesión del SISGA; 22 fueron entregados voluntariamente, 4 mediante
procesos decomisos adelantada por Secretaría General y 1 remisión de otra entidad. De estos, 79 fueron liberados en su hábitat natural (ecosistemas estratégicos) después de un proceso de valoración y/o rehabilitación exitosa</t>
  </si>
  <si>
    <t>1.Durante el 2023, en el Centro de Atención Valoración y Rehabilitación de fauna silvestre se atendieron ciento veintisiete (127) ejemplares (34 mamíferos, 65 aves, 27 reptiles, 1 anfibio), provenientes de rescate (95), decomiso (18), remisión (10) y entregas voluntarias (4).</t>
  </si>
  <si>
    <t>3201-1,3202-1,3206-1,3208-1</t>
  </si>
  <si>
    <t>3202-2,</t>
  </si>
  <si>
    <t>3202-2,3203-1</t>
  </si>
  <si>
    <t>1.Con el fin realizar una gestión integral del ecosistema de páramo y el área protegida, se vinculó 1 gestor de páramo para el municipio de Ventaquemada, quien desarrolló tareas de monitoreo, control y seguimiento a 11 predios de interés hídrico adquiridos por la administración municipal dentro del área protegida, abarcando una superficie de 30.28 ha y a diferentes zonas del DRMI a través de 32 recorridos libres, que abarcan una longitud de 46.33 Km, con el fin de identificar afectaciones sobre el ecosistema de páramo. 2.Con el fin realizar una gestión integral del ecosistema de páramo y el área protegida, se vinculó 5 gestores de páramo para los municipios de: Garagoa, Chinavita, Ramiriquí - Tibaná, Ciénega y Viracachá, quienes desarrollaron tareas de monitoreo, control y seguimiento a 130 predios de interés hídrico adquiridos por las administraciones municipales dentro del área protegida, abarcando una superficie de 1697.05 ha y a diferentes zonas del DRMI a través de 148 recorridos libres, que abarcan una longitud de 281,34 Km, con el fin de identificar afectaciones sobre el ecosistema de páramo.3.Se generaron 4 conceptos técnicos con evaluación PRIORITARIA a los predios de interés hídrico “San Desidero” “El Lote” “Amapola” y “Campo Alegre” del municipio de Santa María, veredas Santa Cecilia y Caño Negro.</t>
  </si>
  <si>
    <t xml:space="preserve">Se realizo mediante la evaluación de la línea base de criterios e indicadores (C&amp;I) vigencia 2019-2023 del plan de ordenación forestal  </t>
  </si>
  <si>
    <t xml:space="preserve">1.Se realizo mediante la evaluación de la línea base de criterios e indicadores (C&amp;I) vigencia 2019-2023 del plan de ordenación forestal  </t>
  </si>
  <si>
    <t xml:space="preserve">Meta rezagada con recursos 2022 y a ejecutar en 2023, correspondiente a 235 hectáreas en sistemas de restauración activa y a 1.426 hectáreas de las 1.446 hectáreas a intervenirse con fines de recuperación, mediante la instalación de 240 kilómetros de cercas de protección, considerando que mediante Acuerdo No. 023 del 10 de noviembre de 2022 “por el cual se efectúa una distribución del presupuesto de inversión del Fondo Nacional Ambiental-FONAM para la vigencia 2022 a la Corporación Autónoma Regional de Chivor-CORPOCHIVOR”, se asignaron al finalizar la vigencia 2022, recursos para la ejecución del proyecto avalado por el Ministerio de Ambiente y Desarrollo Sostenible a través del Fondo Nacional Ambiental (FONAM) denominado: “IMPLEMENTACIÓN DE ESTRATEGIAS DE RESTAURACIÓN ECOLÓGICA PARA LA RECUPERACIÓN DE ÁREAS DE INTERÉS HÍDRICO Y FORESTAL Y SUS SERVICIOS ECOSISTÉMICOS EN LA JURISDICCIÓN DE CORPOCHIVOR – BOYACÁ”, </t>
  </si>
  <si>
    <t>1.La ejecución de actividades de los planes de manejo del área protegida DRMI MAMAPACHA -BIJAGUAL y del ACOTAMIENTO DE RONDA HÍDRICA DEL COMPLEJO DE HUMEDALES DEL DRMI:  En conjunto desde la Red Hidroclimática y Profesionales de la Subdirección de Gestión Ambiental, se llevó a cabo “Primer campaña de monitoreo de calidad y cantidad del agua 2023 en temporada de menos lluvias”, recolectando muestras para evaluar las condiciones fisicoquímicas y microbiológicas del agua.2.Se ejecutó el contrato No. 577-22 cuyo objeto es la “Formulación del acotamiento de la ronda hídrica de la quebrada La Única en el municipio de Ramiriquí, quebrada Cachuchita del municipio de Ventaquemada y del río Bosque en el municipio de Úmbita, de la jurisdicción de Corpochivor, departamento de Boyacá” por un valor de $660.956.484 financiado por el Fondo de Compensación Ambiental, y el contrato No. 579-22 correspondiente a la interventoría del proyecto, por un valor de $ 67.481.383.</t>
  </si>
  <si>
    <t xml:space="preserve"> La información reposa en gestión integral del recurso forestal,planeación y una copia en el SIAT</t>
  </si>
  <si>
    <t xml:space="preserve">Priorización de áreas bajo acuerdo de conservación en el marco del Esquema ERSA 
Con la ejecución de la quinta fase de implementación del Esquema de Retribución por Servicios Ambientales (ERSA), a través del Convenio de Asociación No. 011-22, se tiene un total a la fecha de 403 acuerdos de conservación y uso sostenible vigentes estructurados con viabilidad jurídica y técnica, con los que contaría con un área bajo acuerdo de conservación de aproximadamente 4.646,7 hectáreas, distribuidas en las estrategias:
	Pago por servicios ambientales PSA: con viabilidad jurídica y técnica de 111 acuerdos de conservación y uso sostenible, con los que contaría con un área bajo acuerdo de conservación de aproximadamente de 484,45 hectáreas.
	Mecanismo para la Reducción de Emisiones por Deforestación y Degradación (REDD+): con viabilidad jurídica y técnica de 154 acuerdos de conservación y uso sostenible, con los que contaría con un área bajo acuerdo de conservación de aproximadamente de 2.822,47 hectáreas.
En el desarrollo del Convenio de Asociación No. 011-22 se tiene vinculación de usuarios nuevos en PSA con 88 acuerdos voluntarios de conservación que protegen 385,98 hectáreas y en la estrategia REDD+ con 50 acuerdos que protegen 953,8 hectáreas. </t>
  </si>
  <si>
    <t>Actualización del inventario y directorio de empresas forestales.</t>
  </si>
  <si>
    <t>Con el insumo de imágenes de satélite en el 2019 se realizó la identificación de bosques y no bosques de la Jurisdicción, mediante el documento y cartografía soporte denominada "Análisis y dinámicas espaciales en la identificación de coberturas forestales con tendencia a la deforestación" y se realizó la compra de imaganes para la actualización de la capa bosque/no bosque</t>
  </si>
  <si>
    <t>Creacion del instructivo del ERSA en el 2022</t>
  </si>
  <si>
    <t>Desarrollo de socialización del proyecto, el cual busca la conservacion y/o restauración; se encuentra en el reporta un avance en el informe de gestión, donde han participado 1869 asistentes, con un total de 86 socializaciones; Informe de gestión 2023</t>
  </si>
  <si>
    <t>Se brindo asistencia tecnica a los usuarios que se vincularon al programa PFC. Informe de gestión 2021</t>
  </si>
  <si>
    <t>Se brindo asistencia tecnica a los usuarios que se vincularon al programa PFC. Informe de gestión 2022</t>
  </si>
  <si>
    <t>Se brindo asistencia tecnica a los usuarios que se vincularon al programa PFC. Informe de gestión 2023</t>
  </si>
  <si>
    <t>En materia de las actividades de administración del recurso forestal, se generaron 3 infografías
para la socialización y difusión de los requisitos para el trámite de aprovechamiento forestal de
árboles aislados, cercas vivas o árboles frutales con características leñosas, como para el registro
de plantaciones forestales.   Creación del instructivo PD.-AA-11  régimen de uso y aprovechamiento del recurso flora</t>
  </si>
  <si>
    <t xml:space="preserve">Conformación del grupo tecnico adscrito al proyecto gestión integral del recurso forestal y uso de RE-AA-13 concepto técnico permisos ambientales, visita técnica y evaluación de información
</t>
  </si>
  <si>
    <t>El decreto 1076 del 2015, Resoluciones 1909 de 2017 y 081 de 2018 y Decreto 1532 de 2019, del Ministerio de ambiente y desarrollo sostenible, no ha sido actualizado por parte del ministerio y en el caso de la resolución 495 del 2015 donde se relacionan especies con alguna categoría de amenaza en la jurisdicción de CORPOCHIVOR no ha sido actualizada.</t>
  </si>
  <si>
    <t xml:space="preserve">Se realizaron 42 capacitaciones en la jurisdicción sobre los trámites de libros de operaciones, aprovechamiento forestal,registros de plantación y cercas vivas. </t>
  </si>
  <si>
    <t>Operación y funcionamiento de viveros forestales para la producción de material vegetal,de 300.000 plántulas plantulas; Informe de gestión 2023</t>
  </si>
  <si>
    <t>1.Con la ejecución de la quinta fase de implementación del Esquema de Retribución por Servicios Ambientales (ERSA), a través del Convenio de Asociación No. 011-22, se tiene un total a la fecha de 403 acuerdos de conservación y uso sostenible vigentes estructurados con viabilidad jurídica y técnica, con los que contaría con un área bajo acuerdo de conservación de aproximadamente 4.646,7 hectáreas, distribuidas en las estrategias:
-.Pago por servicios ambientales PSA: con viabilidad jurídica y técnica de 111 acuerdos de conservación y uso sostenible, con los que contaría con un área bajo acuerdo de conservación de aproximadamente de 484,45 hectáreas.
-.Mecanismo para la Reducción de Emisiones por Deforestación y Degradación (REDD+): con viabilidad jurídica y técnica de 154 acuerdos de conservación y uso sostenible, con los que contaría con un área bajo acuerdo de conservación de aproximadamente de 2.822,47 hectáreas</t>
  </si>
  <si>
    <t xml:space="preserve"> Durante el 2022 se han proferido un total de 42 actos administrativos de inicio de
procesos sancionatorioslo cual arroja un avance físico de 48%.</t>
  </si>
  <si>
    <t>Se realizó el seguimiento a los permisos ambientales otorgados por la corporación  de acuerdo  a la normativa del MADS. Se han recepcionado un total de 2.688 PQRS, de las cuales 2.422 ya están decididas, danto un cumplimiento global del 90% Se han realizado 220 seguimientos a infracciones ambientales, sobre la meta total de 500
seguimientos anuales.</t>
  </si>
  <si>
    <t xml:space="preserve"> 2. En la vigencia 2023, el equipo sancionatorio ha proferido cien (100) actos administrativos de inicio al proceso sancionatorio, en un total de 23 municipios de la jurisdicción, frente a actividades infractoras a los recursos naturales de flora, fauna, suelo (minería, reservorios, vertimientos) y recurso hídrico.Se supera el número de inicios de trámites sancionatorios, respecto de la vigencia anterior, dado el número creciente de infracciones ambientales a la fecha. Lo anterior, aunado a la estrategia implementada por la corporación referente a su programa del escritorio al territorio, y corresponsales ambientales logrando un acercamiento de la comunidad al área de PQRS</t>
  </si>
  <si>
    <t>Durante la vigencia 2023, se ejecutaron un total de 29 jornadas de operativos de control al desarrollo de actividades como actividad minera, aprovechamiento y tráfico de flora y fauna, uso del recurso hídrico, ruido, calidad de aire</t>
  </si>
  <si>
    <t>Se realizó: realizó 9 programas radiales en las emisoras comunitarias camino ambiental, 1 comunicado y boletines de prensa por medio de la página Web, correos institucionales, 1 publicación por medio de aplicativos webs como portal forestal y App, 26 divulgaciones por facebook, 81 piezas publicitarias y publicaciones y 109 Talleres, eventos y reuniones</t>
  </si>
  <si>
    <t>1.Con el fin de visibilizar las acciones que se desarrollan en el Centro de Atención, valoración y Rehabilitación de fauna silvestre de la Corporación, se diseñó e imprimió un folleto como material divulgativo, con información referente al objetivo del centro, las instalaciones, servicios que presta, la ruta de atención de fauna silvestre y los tenedores de fauna. 2. Como proceso de fortalecimiento de la educación ambiental enfocadas a procesos de restauración ecológica, en el marco del Convenio de Asociación No. 11-22, se avanzó con la aprobación de los diseños y contenidos de un kit ambiental, los cuales fueron entregados a almacén y ya se realiza la distribución a la comunidad.</t>
  </si>
  <si>
    <t>3202-1,3202-2</t>
  </si>
  <si>
    <t>En la vigencia 2023, el equipo sancionatorio ha proferido cien (100) actos administrativos de inicio al proceso sancionatorio, en un total de 23 municipios de la jurisdicción, frente a actividades infractoras a los recursos naturales de flora, fauna, suelo (minería, reservorios, vertimientos) y recurso hídrico.
Se supera el número de inicios de trámites sancionatorios, respecto de la vigencia anterior, dado el número creciente de infracciones ambientales a la fecha. Lo anterior, aunado a la estrategia implementada por la corporación referente a su programa del escritorio al territorio, y corresponsales ambientales logrando un acercamiento de la comunidad al área de PQRS.</t>
  </si>
  <si>
    <t>Para la vigencia 2023, se proyectaron 1.224 actuaciones administrativas con el fin de ejecutar el seguimiento de los permisos, autorizaciones e instrumentos ambientales, dando un avance en la meta física del 89.47%</t>
  </si>
  <si>
    <t>Durante el  2022 se han proferido un total de 42 actos administrativos de inicio de
procesos sancionatorios, para un total porcentual hasta la fecha de 45.5%</t>
  </si>
  <si>
    <t>Para este año se realizó la actualización de la información cartografica por pedio de la actualización de la zonificación y la capa bosque/ no bosque.</t>
  </si>
  <si>
    <t>Para este año se adquieron nuevas imágenes satelitales, sin embargo la actulización se hizo en el 2023.</t>
  </si>
  <si>
    <t xml:space="preserve"> Mediante la información generada por la red hidroclimática (compuesta por 120 estaciones públicas y
privadas, localizadas en las 4 cuencas con influencia en la jurisdicción, operadas en alianza entre AES
CHIVOR, IDEAM, GOBERNACIÓN DE BOYACÁ Y CORPOCHIVOR) se generaron alertas por escenarios como deslizamientos, bajas temperaturas – heladas, incendios forestales.</t>
  </si>
  <si>
    <t>Mediante la información generada por la red hidroclimática (compuesta por 130 estaciones públicas y privadas localizadas en las 4 cuencas con influencia en la jurisdicción, operadas en alianza entre AES CHIVOR, IDEAM, GOBERNACIÓN DE BOYACÁ Y CORPOCHIVOR) se generaron alertas por escenarios de amenazas por incendios forestales, altas temperaturas – heladas en el periodo de enero a marzo y primer semana de mayo, incrementos de los niveles de ríos y quebradas,  deslizamientos y crecientes súbitas entre abril a junio de 2023, que fueron remitidas a los municipios y en las redes de la Corporación para toma de medidas de prevención. Así mismo, se diligenció el registro diario precipitaciones, alertas y eventos en la jurisdicción de CORPOCHIVOR</t>
  </si>
  <si>
    <t>	Se generó la versión inicial del manual de evaluación de calidad de información geográfica para CORPOCHIVOR.
Manual de evaluación de calidad de la información geográfica
Formato de recepción de productos geográficos masivos
Formato de recepción de productos geográficos puntuales
Formato de actualización de capas geográficas GDB SIAT
Guía procesamiento datos GNSS
Formato de informe de levantamiento
Guía de identificación de incendios forestales HOTSPOT IDEAM y PlanetScope</t>
  </si>
  <si>
    <t>Se formuló y desarrolló el proyecto denominado: "INSTALACIÓN DE ESTUFAS ECOEFICIENTES MÓVILES EN LOS MUNICIPIOS DE LA JURISDICCIÓN DE CORPOCHIVOR BOYACÁ". Mediante el cual se adquirieron 885 estufas ecoeficientes que fueron entregadas a comunidad localizada dentro de los 25 municipios que hacen parte de la jurisdicción de CORPOCHIVOR, buscando reducir el consumo de leña hasta en un 70%, generando la preservación de nuestros bosques, así como, contribuir con la reducción de emisiones de Gases de Efecto Invernadero – GEI y otras partículas contaminantes</t>
  </si>
  <si>
    <t>3206-1</t>
  </si>
  <si>
    <t>Teniendo en cuenta criterios de nivel de amenaza y disponibilidad de información relacionada, se realizó la priorización de 7 municipios a ser beneficiados en la vigencia 2023, con el apoyo en la elaboración del “Diagnostico para la implementación de Sistemas de Alerta Temprana – SAT en el componente hidrometeorológico”, acción encaminada en el conocimiento de escenarios de riesgo para la toma de decisiones. Para el tercer semestre se realizó la implementación de los municipios de Chinavita, Macanal Almeida y Chivor, proyectado para el cuarto semestre Garagoa y Santa María y Campohermoso.
Los Sistemas de Alerta Temprana – SAT facultan a las personas y comunidades que enfrentan una amenaza para que actúen con suficiente tiempo y de manera adecuada para reducir la posibilidad de que se produzcan lesiones personales, pérdidas de vidas humanas y daños a los bienes y al medio ambiente.</t>
  </si>
  <si>
    <t>1.Durante la vigencia 2023, se ejecutaron un total de 29 jornadas de operativos de control al desarrollo de actividades como actividad minera, aprovechamiento y tráfico de flora y fauna, uso del recurso hídrico, ruido, calidad de aire.</t>
  </si>
  <si>
    <t>1Fortalecimiento de la estrategia interinstitucional de educación ambiental, mediante la implementación de 101 espacios para la formación y participación ciudadana, distribuidos de la siguiente manera:
-Asesoría técnica, apoyo y acompañamiento a los 25 Comités Interinstitucionales de Educación Ambiental – CIDEA de la jurisdicción, mediante 130 sesiones de fortalecimiento y participación de 3.138 personas</t>
  </si>
  <si>
    <t xml:space="preserve">1.Se realizaron dos campañas de red de monitoreo hídrico, en la cual se midieron parámetros in situ (pH, conductividad, salinidad, Potencial Óxido Reducción, temperatura resistividad, oxígeno disuelto y turbidez), medición de aforos y toma de 108 muestras de agua superficial para análisis fisicoquímicos, microbiológicos, hidrobiológicos y metales. 2. índices BMWP/Col, ABI e IBF.  
Dando cumplimiento a las metas establecidas dentro del DRMI PÁRAMO BIJAGUAL- MAMAPACHA Se realizó la incorporación de puntos de monitoreo en el municipio de Ciénega (Laguna Larga (P67), Laguna Pensilvania (P68), Laguna La Gloria (P69), Laguna La Calderona (P66), Laguna La Gloria - Inicio Q. El Guamo (P70). A estos puntos incorporados se les realizó la primera campaña de monitoreo mediante medición de parámetros in- situ y toma de muestras para análisis fisicoquímicos, microbiológicos e hidrobiológicos, cuya integración de resultados permite conocer la calidad del recurso hídrico. De igual forma, se realizó medición de aforos </t>
  </si>
  <si>
    <t>3203-1, 3208-1</t>
  </si>
  <si>
    <r>
      <t xml:space="preserve">1. Mediante el convenio Interadministrativo No. 028-19 se realizó el inventario preliminar general de la Guadua (Guadua angustifolia Kunth), en áreas priorizadas de la jurisdicción 2.Mediante el monitoreo participativo con la organización ECOVARAL, donde se genero una línea base con un inventario de fauna cercano al borde de bosque del DRMI en la vereda la Mesa en el municipio de Macanal  dando como resultado la identificación de 9 especies de aves: </t>
    </r>
    <r>
      <rPr>
        <i/>
        <sz val="9"/>
        <color theme="1"/>
        <rFont val="Times New Roman"/>
        <family val="1"/>
      </rPr>
      <t>Chamaepetes goudotii</t>
    </r>
    <r>
      <rPr>
        <sz val="9"/>
        <color theme="1"/>
        <rFont val="Times New Roman"/>
        <family val="1"/>
      </rPr>
      <t xml:space="preserve"> (Pava maraquera), </t>
    </r>
    <r>
      <rPr>
        <i/>
        <sz val="9"/>
        <color theme="1"/>
        <rFont val="Times New Roman"/>
        <family val="1"/>
      </rPr>
      <t>Grallaria ruficapilla</t>
    </r>
    <r>
      <rPr>
        <sz val="9"/>
        <color theme="1"/>
        <rFont val="Times New Roman"/>
        <family val="1"/>
      </rPr>
      <t xml:space="preserve"> (Comprapan), </t>
    </r>
    <r>
      <rPr>
        <i/>
        <sz val="9"/>
        <color theme="1"/>
        <rFont val="Times New Roman"/>
        <family val="1"/>
      </rPr>
      <t>Arremon brunneinucha</t>
    </r>
    <r>
      <rPr>
        <sz val="9"/>
        <color theme="1"/>
        <rFont val="Times New Roman"/>
        <family val="1"/>
      </rPr>
      <t xml:space="preserve"> (Corbatico gargantillo), </t>
    </r>
    <r>
      <rPr>
        <i/>
        <sz val="9"/>
        <color theme="1"/>
        <rFont val="Times New Roman"/>
        <family val="1"/>
      </rPr>
      <t>Cathartus fuscate</t>
    </r>
    <r>
      <rPr>
        <sz val="9"/>
        <color theme="1"/>
        <rFont val="Times New Roman"/>
        <family val="1"/>
      </rPr>
      <t xml:space="preserve">r (Zorzalito), </t>
    </r>
    <r>
      <rPr>
        <i/>
        <sz val="9"/>
        <color theme="1"/>
        <rFont val="Times New Roman"/>
        <family val="1"/>
      </rPr>
      <t>Zentrygon linearis</t>
    </r>
    <r>
      <rPr>
        <sz val="9"/>
        <color theme="1"/>
        <rFont val="Times New Roman"/>
        <family val="1"/>
      </rPr>
      <t xml:space="preserve"> (Paloma perdiz perlata),  </t>
    </r>
    <r>
      <rPr>
        <i/>
        <sz val="9"/>
        <color theme="1"/>
        <rFont val="Times New Roman"/>
        <family val="1"/>
      </rPr>
      <t>Henicorhina leucophrys</t>
    </r>
    <r>
      <rPr>
        <sz val="9"/>
        <color theme="1"/>
        <rFont val="Times New Roman"/>
        <family val="1"/>
      </rPr>
      <t xml:space="preserve"> (Cucarachero pechigris),</t>
    </r>
    <r>
      <rPr>
        <i/>
        <sz val="9"/>
        <color theme="1"/>
        <rFont val="Times New Roman"/>
        <family val="1"/>
      </rPr>
      <t xml:space="preserve"> Amblycercus holosericeus</t>
    </r>
    <r>
      <rPr>
        <sz val="9"/>
        <color theme="1"/>
        <rFont val="Times New Roman"/>
        <family val="1"/>
      </rPr>
      <t xml:space="preserve"> (Cacique piquiclaro), </t>
    </r>
    <r>
      <rPr>
        <i/>
        <sz val="9"/>
        <color theme="1"/>
        <rFont val="Times New Roman"/>
        <family val="1"/>
      </rPr>
      <t>Nothocercus bonapartei (</t>
    </r>
    <r>
      <rPr>
        <sz val="9"/>
        <color theme="1"/>
        <rFont val="Times New Roman"/>
        <family val="1"/>
      </rPr>
      <t xml:space="preserve">Tinamu serrano) y  </t>
    </r>
    <r>
      <rPr>
        <i/>
        <sz val="9"/>
        <color theme="1"/>
        <rFont val="Times New Roman"/>
        <family val="1"/>
      </rPr>
      <t>Turdus serranus</t>
    </r>
    <r>
      <rPr>
        <sz val="9"/>
        <color theme="1"/>
        <rFont val="Times New Roman"/>
        <family val="1"/>
      </rPr>
      <t xml:space="preserve"> (Paraulata ciote),  y seis (6) especies de mamíferos: </t>
    </r>
    <r>
      <rPr>
        <i/>
        <sz val="9"/>
        <color theme="1"/>
        <rFont val="Times New Roman"/>
        <family val="1"/>
      </rPr>
      <t>Leopardus pardali</t>
    </r>
    <r>
      <rPr>
        <sz val="9"/>
        <color theme="1"/>
        <rFont val="Times New Roman"/>
        <family val="1"/>
      </rPr>
      <t xml:space="preserve">s (Tigrillo), </t>
    </r>
    <r>
      <rPr>
        <i/>
        <sz val="9"/>
        <color theme="1"/>
        <rFont val="Times New Roman"/>
        <family val="1"/>
      </rPr>
      <t>Didelphis pernigra</t>
    </r>
    <r>
      <rPr>
        <sz val="9"/>
        <color theme="1"/>
        <rFont val="Times New Roman"/>
        <family val="1"/>
      </rPr>
      <t xml:space="preserve"> (Fara orejiblanco),</t>
    </r>
    <r>
      <rPr>
        <i/>
        <sz val="9"/>
        <color theme="1"/>
        <rFont val="Times New Roman"/>
        <family val="1"/>
      </rPr>
      <t xml:space="preserve"> Nasuella olivácea </t>
    </r>
    <r>
      <rPr>
        <sz val="9"/>
        <color theme="1"/>
        <rFont val="Times New Roman"/>
        <family val="1"/>
      </rPr>
      <t xml:space="preserve">(Cusumbo), </t>
    </r>
    <r>
      <rPr>
        <i/>
        <sz val="9"/>
        <color theme="1"/>
        <rFont val="Times New Roman"/>
        <family val="1"/>
      </rPr>
      <t>Didelphis marsupialis</t>
    </r>
    <r>
      <rPr>
        <sz val="9"/>
        <color theme="1"/>
        <rFont val="Times New Roman"/>
        <family val="1"/>
      </rPr>
      <t xml:space="preserve"> (Fara) y </t>
    </r>
    <r>
      <rPr>
        <i/>
        <sz val="9"/>
        <color theme="1"/>
        <rFont val="Times New Roman"/>
        <family val="1"/>
      </rPr>
      <t>Cuniculus taczanowskii</t>
    </r>
    <r>
      <rPr>
        <sz val="9"/>
        <color theme="1"/>
        <rFont val="Times New Roman"/>
        <family val="1"/>
      </rPr>
      <t xml:space="preserve"> (Borugo o lapa).</t>
    </r>
  </si>
  <si>
    <r>
      <t>1.Se realizó 25 piezas graficas para la invitación a las comunidades a los talleres sobre la socialización del esquema de retribución por esquema de servicios ambientales (ERSA). 
2. Se diseño y publicación de 2 piezas gráficas de la especie invasora correspondiente a (Procambarus clarkii) con información referente a: ¿Por qué es una especie invasora?, ¿Cómo identificarla?, ¿Cuáles son sus principales impactos?, ¿Cuál es el manejo? y ¿Cuáles son las recomendaciones? 
3. Se diseño de 2 folletos de la especie invasora correspondiente a (</t>
    </r>
    <r>
      <rPr>
        <i/>
        <sz val="9"/>
        <color theme="1"/>
        <rFont val="Times New Roman"/>
        <family val="1"/>
      </rPr>
      <t>Procambarus clarkii, Achatina fulica, Oncorhynchus mykiss, Cyprinus carpio, Thunbergia alata, Ulex europaeus, Genista monspessulana y Eichhornia crassipes</t>
    </r>
    <r>
      <rPr>
        <sz val="9"/>
        <color theme="1"/>
        <rFont val="Times New Roman"/>
        <family val="1"/>
      </rPr>
      <t>) con información referente a: ¿Por qué es una especie invasora?, ¿Cómo identificarla?, ¿Cuáles son sus principales impactos?, ¿Cuál es el manejo? y ¿Cuáles son las recomendaciones?
4. se realizó una campaña de sensibilización en relación a las “Especies con alguna categoría de amenaza en la jurisdicción de Corpochivor” mediante la generación y divulgación de piezas gráficas sobre la importancia de conocer, proteger, conservar y recomendaciones para mitigar el conflicto con las siguientes especies de fauna: Águila crestada (</t>
    </r>
    <r>
      <rPr>
        <i/>
        <sz val="9"/>
        <color theme="1"/>
        <rFont val="Times New Roman"/>
        <family val="1"/>
      </rPr>
      <t>Spizaetus isidori</t>
    </r>
    <r>
      <rPr>
        <sz val="9"/>
        <color theme="1"/>
        <rFont val="Times New Roman"/>
        <family val="1"/>
      </rPr>
      <t xml:space="preserve">), Puma </t>
    </r>
    <r>
      <rPr>
        <i/>
        <sz val="9"/>
        <color theme="1"/>
        <rFont val="Times New Roman"/>
        <family val="1"/>
      </rPr>
      <t>(Puma concolor</t>
    </r>
    <r>
      <rPr>
        <sz val="9"/>
        <color theme="1"/>
        <rFont val="Times New Roman"/>
        <family val="1"/>
      </rPr>
      <t>), Oso andino (</t>
    </r>
    <r>
      <rPr>
        <i/>
        <sz val="9"/>
        <color theme="1"/>
        <rFont val="Times New Roman"/>
        <family val="1"/>
      </rPr>
      <t>Tremarctos ornatus</t>
    </r>
    <r>
      <rPr>
        <sz val="9"/>
        <color theme="1"/>
        <rFont val="Times New Roman"/>
        <family val="1"/>
      </rPr>
      <t>) y Jaguar (</t>
    </r>
    <r>
      <rPr>
        <i/>
        <sz val="9"/>
        <color theme="1"/>
        <rFont val="Times New Roman"/>
        <family val="1"/>
      </rPr>
      <t>Panthera onca</t>
    </r>
    <r>
      <rPr>
        <sz val="9"/>
        <color theme="1"/>
        <rFont val="Times New Roman"/>
        <family val="1"/>
      </rPr>
      <t>).
5. se realizó una campaña de sensibilización en relación a la avifauna presente en el territorio, en donde se destacó la importancia y amenazas que tienen las aves endémicas, carroñeras, polinizadoras y rapaces en nuestro territorio. Esto se realizó mediante la generación y divulgación de piezas gráficas de las siguientes especies: Águila crestada (</t>
    </r>
    <r>
      <rPr>
        <i/>
        <sz val="9"/>
        <color theme="1"/>
        <rFont val="Times New Roman"/>
        <family val="1"/>
      </rPr>
      <t>Spizaetus isidori</t>
    </r>
    <r>
      <rPr>
        <sz val="9"/>
        <color theme="1"/>
        <rFont val="Times New Roman"/>
        <family val="1"/>
      </rPr>
      <t>), Periquito aliamarillo (</t>
    </r>
    <r>
      <rPr>
        <i/>
        <sz val="9"/>
        <color theme="1"/>
        <rFont val="Times New Roman"/>
        <family val="1"/>
      </rPr>
      <t>Pyrrhura calliptera)</t>
    </r>
    <r>
      <rPr>
        <sz val="9"/>
        <color theme="1"/>
        <rFont val="Times New Roman"/>
        <family val="1"/>
      </rPr>
      <t>, Buitre cabecirrojo (</t>
    </r>
    <r>
      <rPr>
        <i/>
        <sz val="9"/>
        <color theme="1"/>
        <rFont val="Times New Roman"/>
        <family val="1"/>
      </rPr>
      <t>Cathartes aura</t>
    </r>
    <r>
      <rPr>
        <sz val="9"/>
        <color theme="1"/>
        <rFont val="Times New Roman"/>
        <family val="1"/>
      </rPr>
      <t>) y Colibrí orejivioleta (</t>
    </r>
    <r>
      <rPr>
        <i/>
        <sz val="9"/>
        <color theme="1"/>
        <rFont val="Times New Roman"/>
        <family val="1"/>
      </rPr>
      <t>Colibri cyanotus</t>
    </r>
    <r>
      <rPr>
        <sz val="9"/>
        <color theme="1"/>
        <rFont val="Times New Roman"/>
        <family val="1"/>
      </rPr>
      <t>).</t>
    </r>
  </si>
  <si>
    <t xml:space="preserve"> 3299-1</t>
  </si>
  <si>
    <r>
      <t>1.Se atendieron 19 trámites por presuntos conflictos con fauna silvestre-hombre. Se lleva a cabo visitas de verificación de los hechos, se emitieron conceptos técnicos y/o se socializaron estrategias de mitigación y de ahuyenta miento de fauna silvestre, en las cuales, la comunidad relaciona como principales especies el oso andino y un felino, siendo Tibaná, Ramiriquí y Chinavita los municipios que más reportan estos eventos. 
2. Se realizaron 4 socializaciones de conflicto entre la fauna silvestre y el hombre en la vereda Suta Arriba y Ruche y la vereda Mundo Nuevo del municipio de Tibaná y en la vereda Guayabal del municipio de Ramiriquí. 3. Se desarrollaron 4 socializaciones para la prevención del conflicto fauna – hombre con ardillas en el municipio de Guayatá. 
4. Para el caso de especies invasoras, se trabajó con las siguientes especies: (</t>
    </r>
    <r>
      <rPr>
        <i/>
        <sz val="9"/>
        <color theme="1"/>
        <rFont val="Times New Roman"/>
        <family val="1"/>
      </rPr>
      <t>Procambarus clarkii, Achatina fulica, Oncorhynchus mykiss, Cyprinus carpio, Thunbergia alata, Ulex europaeus, Genista monspessulana y Eichhornia crassipes)</t>
    </r>
    <r>
      <rPr>
        <sz val="9"/>
        <color theme="1"/>
        <rFont val="Times New Roman"/>
        <family val="1"/>
      </rPr>
      <t>, en donde se desarrollaron actividades como: Diseño y publicación de piezas gráficas, folletos, programa radial y talleres.</t>
    </r>
  </si>
  <si>
    <t>1.Se desarrollaron 16 mesas de trabajo con líderes de proyectos institucionales de la Corporación, para promover la ejecución de actividades de acuerdo a los 7 Planes de manejo de los Distritos Regionales de Manejo Integrado (DRMI) en la vigencia 2023.
2. Se realizó la ejecución de actividades de los planes de manejo del área protegida DRMI MAMAPACHA -BIJAGUAL y del ACOTAMIENTO DE RONDA HÍDRICA DEL COMPLEJO DE HUMEDALES DEL DRMI:  En conjunto desde la Red Hidroclimática y Profesionales de la Subdirección de Gestión Ambiental, se llevó a cabo “Primer campaña de monitoreo de calidad y cantidad del agua 2023 en temporada de menos lluvias”, recolectando muestras para evaluar las condiciones fisicoquímicas y microbiológicas del agua.</t>
  </si>
  <si>
    <t>De acuerdo con la política nacional de humedales interiores de colombia (PNHIC), y a partir de la identificación de los humedales piloto para la valoración económica, realizó la valoración económica ambiental del complejo de humedales Laguna La Calderona, La Gloria, La Pensilvania y Larga, ubicados en el municipio de Ciénega, de la jurisdicción de Corpochivor, departamento de boyacá, como herramienta para el monitoreo del capital natural, con el objetivo de valorar económicamente los principales servicios ecosistémicos ofrecidos por el complejo de humedales, así como soportar la ejecución de acciones para la conservación y uso sostenible del ecosistema con los usuarios de los servicios. En este periodo de ejecución se realizó el taller Nuestros Ríos Más Cerquita con profesionales de la Fundación Humedales, en un espacio de intercambio experiencias y estableciendo lazos de colaboración técnica y científica con el Laboratorio de Calidad Ambiental de la corporación, y se desarrolló la versión adaptada al aula de este taller, llevándolo a niños de la Institución Educativa Técnica José Gabriel Carvajal García, en el municipio de Tenza</t>
  </si>
  <si>
    <t>1. Se realizaron encuentros virtuales de negocios verdes para los diferentes sectores productivos vinculados en la Ventanilla de Negocios Verdes, con el fin de dar a conocer convocatorias e incentivos otorgados al sector, y realizar fortalecimiento técnico e institucional a los negocios verdes.
2. Se desarrolló el contrato 282 -23 cuyo objeto es: “COMPRAVENTA DE RAMOS ARTESANALES PARA PRESERVAR LA PALMA DE CERA (ESPECIE VEDADA) Y PROMOVER EL USO DE LAS FIBRAS NATURALES EN LAS CELEBRACIONES RELIGIOSAS DE LA SEMANA SANTA EN LA JURISDICCIÓN DE CORPOCHIVOR.
3. Con el apoyo de la Secretaria de Ambiente de la Gobernación de Boyacá, se realizó la entrega de incentivos a 6 negocios y emprendimiento verdes. 
4. Se suscribió con fecha 28 de diciembre de 2022, Convenio de Asociación No. 011-22 con la entidad privada sin ánimo de lucro: CORPORACIÓN ECOLOGICA MI HUERTO, mediante el cual, en la presente vigencia 2023, una vez contratada la Firma Interventora mediante Contrato 243-23 con el Consorcio JFP Interventoría 2023, se suscribieron actas de inicio a fecha 1 de marzo de los mencionados procesos, para la implementación, entre otras, de la Actividad 3.1.3. “Ejecutar un plan de retribuciones e incentivos por generación de servicios ambientales”, que suma a las metas del POA con relación a la actividad “Gestión de acuerdos para Pago por Servicios Ambientales PSA y REDD+”.
5. Se aplicó un total de 36 encuestas socioeconómicas, a habitantes del ecosistema de páramo y del área protegida, como herramienta para establecer las condiciones de vida de las poblaciones, relacionadas con las condiciones de la estufa, salud y tipo de combustibles usados para la cocción de alimentos, entre otros, con el fin de evaluar dichos factores e identificar potenciales beneficiarios para la entrega de estufas ecoeficientes móviles.6. Como apoyo con incentivos a d 2 Proyectos Ciudadanos de Educación Ambiental – PROCEDA priorizados para la vigencia, Verdeando del municipio de Campohermoso y La Carreta sostenible del municipio de Ramiriquí y con el objeto de fortalecer sus capacidades operativas comunitarias y brindarles herramientas lúdico-pedagógicas que les permitan ser multiplicadores y promotores de la educación ambiental en sus territorios, con estrategias de aprender jugando, aprender haciendo y competencias de compartir y difundir; Se diseñó y entregó material pedagógico “Kit de juegos: Jugar, aprender y conservar.
6.De acuerdo con el rezago presentado en la vigencia 2022, en el mes de febrero del año 2023 se realizó la entrega de 10 incentivos (1 Sistema fotovoltaico y 9 Contenedores para botellas plásticas) a Proyectos Ambientales Escolares – PRAE, destacados por el desarrollo de proyectos de innovación y desarrollo de acciones encaminadas a la generación y apropiación de conocimiento entorno a la cultura ambiental del territorio, con una población beneficiada de 1.752 usuarios pertenecientes a 10 Instituciones Educativas; cumpliendo de esta manera con las metas establecidas en el Plan de Gestión Ambiental Regional – PGAR y Plan de Acción Cuatrienal 2020 – 2023</t>
  </si>
  <si>
    <t>Esta actividad se llevo a cabo a traves del proyecto de Esquema de retribución por pago de servicios ambientales ERSA  medianteConvenio de Asociación No. 011-22  donde se llevaron las actividades en conjunto.</t>
  </si>
  <si>
    <t>Desarrollo de socialización del proyecto, el cual busca la conservacion y/o restauración; se encuentra en el reporta un avance en el informe de gestión, donde han participado 1869 asistentes, con un total de 109 socializaciones; Informe de gestión 2023</t>
  </si>
  <si>
    <t>1.La estrategia del Esquema de Retribución por Servicios Ambientales "ERSA", la cual su cuarta fase de ejecución se encuentra finalizada, con el contrato de obra pública 386-21 con recursos FCA; dicha información se reporta al Ministerio, al SPI-DNP, y en los soportes ejecutados por el contratista, 
2.Con la ejecución de la quinta fase de implementación del Esquema de Retribución por Servicios Ambientales (ERSA), a través del Convenio de Asociación No. 011-22, se tiene un total a la fecha de 403 acuerdos de conservación y uso sostenible vigentes estructurados con viabilidad jurídica y técnica, con los que contaría con un área bajo acuerdo de conservación de aproximadamente 4.646,7 hectáreas.</t>
  </si>
  <si>
    <t xml:space="preserve">Se realizó el mantenimiento a 160,54 hectáreas de sistemas forestales, establecidos en las vigencias 2021 y 2022 con participación de 247 Usuarios beneficiados. esta información se encuentra en el informe de gestión de 2023..  </t>
  </si>
  <si>
    <t>Con el insumo de imágenes de satélite en el 2019 se realizó la identificación de bosques y no bosques de la Jurisdicción, mediante el documento y cartografía soporte denominada "Análisis y dinámicas espaciales en la identificación de coberturas forestales con tendencia a la deforestación" por parte de recurso forestal, es de resaltar que en Diciembre del 2022 se realizó la compra de imágenes y en el 2023 se realizó la actualización de la capa bosques y no bosques de la Jurisdicción en el 2023, mediante el documento y cartografía soporte denominada "Análisis y dinámicas espaciales en la identificación de coberturas forestales con tendencia a la deforestación" y zonificación de áreas forestales.</t>
  </si>
  <si>
    <t>Se establece un instructivo de reforestación, Restauración y Mantenimiento de Sistemas Forestales; para la vigencia 2023 se establecieron  109,05 hectáreas</t>
  </si>
  <si>
    <t>Realización de socializaciones sobre aprovechamientos, libros de operaciones, registros de plantación, cercas vivas, árboles en linderos, programa de reforestaría comunitaria y esquema de retribución por servicios ambientales a la comunidad (ERSA)</t>
  </si>
  <si>
    <t xml:space="preserve">Socialización de los programas de reforestación y/o restauración ecológica con los funcionarios de las administraciones municipales y comunidad; así mismo se establecieron y mantuvieron  109.05 (incluido restauradas 3.20Ha) hectáreas y mantenimiento de 148.13 hectáreas. </t>
  </si>
  <si>
    <t xml:space="preserve">1.Para la vigencia 2023, se proyectaron 1.224 actuaciones administrativas con el fin de ejecutar el seguimiento de los permisos, autorizaciones e instrumentos ambientales, dando un avance en la meta física del 89.47%. 
 2. En la vigencia 2023, se tramitó y finalizó un total de ciento cincuenta (150) procesos administrativos ambientales de carácter sancionatorios de los 174 activos conforme lo señala la matriz de reporte de avance de indicadores mínimos de Gestión del MADS, arrojando un avance del 86%. 4.Se han recibido y atendido 55 solicitudes de diferentes trámites ambientales durante el transcurso de la vigencia 2023
</t>
  </si>
  <si>
    <t>Para la vigencia 2023, Se realizó el 12 de enero de 2023, socialización de Alcaldes de la jurisdicción, Secretarios de Planeación y comandantes Policía sobre competencias frente al desarrollo de la actividad minera en sus municipios.  
2. El 22 de marzo, a Alcalde Municipal y Ejercito Nacional, sobre sobre medidas preventivas, procesos sancionatorios y operativos en contra de la minería ilegal en el páramo de rabanal – Ventaquemada (mesa minera).
3. El 17 de mayo de 2023, a miembros de la Policía nacional de la parte alta de la jurisdicción, sobre procedimientos de control e incautación de flora y fauna a la luz de la ley 1333 de 2009.
4 El 25 de octubre de 2023, capacitación de imposición de medidas preventivas y proceso ambiental sancionatorio, al personal de la base militar Cachipay, del batallón infantería No. 1 Simón Bolívar, ubicada en el Municipio de Santa María Boyacá</t>
  </si>
  <si>
    <t>Por la solicitud de la comunidad, se realizó una socialización y sensibilización a la comunidad sobre
eventos de encuentros con fauna silvestre, en la vereda Muceño del Municipio de Macanal DRMI El Varal.2- En el marco de protección de fauna silvestre, se han desarrollado dieciocho (18) socializaciones y sensibilizaciones en la jurisdicción con el fin de generar conciencia sobre las repercusiones de la
actividad humana la diversidad de fauna presente en el territorio, en los municipios de Santa
María, Almeida, Garagoa, Chivor y Campohermoso</t>
  </si>
  <si>
    <t>Como estrategia de sensibilización a las comunidades rurales de la jurisdicción de Corpochivor, por medios radiales y presenciales, se informó sobre estrategias para el manejo y mitigación sobre las interacciones negativas con fauna silvestre en sistemas productivos, recalcando la importancia de la conservación de las especies y facilitando los contactos con los profesionales de la Corporación, quienes atenderán los conflictos reportados.
2- Se realizaron 10 operativos de sensibilización a la comunidad en pro de la defensa y conservación de flora y fauna.</t>
  </si>
  <si>
    <t>Se revisó y actualizó el procedimiento y se ajustó los tiempos de respuesta procedimiento de Aprovechamiento Forestal</t>
  </si>
  <si>
    <t>1.Se realizó la actualización del procedimiento de Aprovechamiento Forestal ajustando los requerimientos para dicho trámite
2.Revisión previa al radicado de los documentos por parte del personal jurídico con el fin de garantizar que la documentación esté completamente posible y evitar la realización de requerimientos al usuario, cuyo benefició para el ciudadano es la disminución de costos y reducción en el tiempo de respuesta.l</t>
  </si>
  <si>
    <t>Participación en las emisiones del programa radial “Camino Ambiental”, con cobertura de los 25 municipios de la jurisdicción tratando temáticas como: 
Condiciones hidroclimáticas en la jurisdicción de CORPOCHIVOR.
Recomendaciones de prevención para la temporada de menos lluvias.
Estrategias para la prevención de incendios de cobertura vegetal.
Conmemoración del día mundial de la bicicleta con mensajes de divulgación enfocados en medidas de mitigación al cambio climático. 2.	Se elaboró material para desarrollo de los programas de capacitación denominados “Los Niños y el Cambio Climático” “Emisiones de Gases de Efecto Invernadero del sector Avícola en los municipios de la Jurisdicción”, “Conformación de los vigías rurales para el control de incendios forestales en la Jurisdicción de CORPOCHIVOR”, “Cambio Climático, causas y consecuencias”, “Que debe saber sobre Movimientos en masa”, dirigido a comunidad, estudiantes y docentes de instituciones educativas, comunidad en general, integrantes de los Consejos Municipales de Gestión del Riesgo de Desastres – CMGRD</t>
  </si>
  <si>
    <t>Se realizó la actulización del inventario y directorio de empresas forestales</t>
  </si>
  <si>
    <t>Se realizaron actividades de socialización y difusión del POF a nivel interno a los contratista y funcionarios, además mediante acuerdo 16 del 13 de diciembre del 2023 se aprobó la actualización del acuerdo del POF.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</si>
</sst>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
  </numFmts>
  <fonts count="26">
    <font>
      <sz val="11"/>
      <color theme="1"/>
      <name val="Calibri"/>
      <scheme val="minor"/>
    </font>
    <font>
      <sz val="11"/>
      <color theme="1"/>
      <name val="Calibri"/>
      <family val="2"/>
      <scheme val="minor"/>
    </font>
    <font>
      <sz val="10"/>
      <color theme="1"/>
      <name val="Calibri"/>
    </font>
    <font>
      <sz val="11"/>
      <name val="Calibri"/>
    </font>
    <font>
      <sz val="11"/>
      <color theme="1"/>
      <name val="Calibri"/>
    </font>
    <font>
      <b/>
      <sz val="18"/>
      <color theme="1"/>
      <name val="Calibri"/>
    </font>
    <font>
      <b/>
      <sz val="11"/>
      <color theme="1"/>
      <name val="Calibri"/>
    </font>
    <font>
      <b/>
      <sz val="11"/>
      <color theme="1"/>
      <name val="Calibri"/>
      <scheme val="minor"/>
    </font>
    <font>
      <sz val="9"/>
      <color theme="1"/>
      <name val="Calibri"/>
    </font>
    <font>
      <sz val="11"/>
      <color theme="1"/>
      <name val="Calibri"/>
      <family val="2"/>
    </font>
    <font>
      <sz val="8"/>
      <name val="Calibri"/>
      <scheme val="minor"/>
    </font>
    <font>
      <sz val="9"/>
      <color theme="1"/>
      <name val="Times New Roman"/>
      <family val="1"/>
    </font>
    <font>
      <b/>
      <sz val="9"/>
      <color rgb="FF000000"/>
      <name val="Times New Roman"/>
      <family val="1"/>
    </font>
    <font>
      <sz val="9"/>
      <color rgb="FF000000"/>
      <name val="Times New Roman"/>
      <family val="1"/>
    </font>
    <font>
      <b/>
      <sz val="9"/>
      <color theme="1"/>
      <name val="Times New Roman"/>
      <family val="1"/>
    </font>
    <font>
      <sz val="9"/>
      <name val="Times New Roman"/>
      <family val="1"/>
    </font>
    <font>
      <sz val="10"/>
      <color theme="1"/>
      <name val="Arial Narrow"/>
      <family val="2"/>
    </font>
    <font>
      <sz val="12"/>
      <color theme="1"/>
      <name val="Arial Narrow"/>
      <family val="2"/>
    </font>
    <font>
      <b/>
      <sz val="11"/>
      <color theme="1"/>
      <name val="Calibri"/>
      <family val="2"/>
    </font>
    <font>
      <b/>
      <sz val="18"/>
      <color theme="1"/>
      <name val="Arial"/>
      <family val="2"/>
    </font>
    <font>
      <sz val="11"/>
      <color theme="1"/>
      <name val="Arial"/>
      <family val="2"/>
    </font>
    <font>
      <sz val="12"/>
      <name val="Arial"/>
      <family val="2"/>
    </font>
    <font>
      <sz val="10"/>
      <color theme="1"/>
      <name val="Calibri"/>
      <family val="2"/>
      <scheme val="minor"/>
    </font>
    <font>
      <i/>
      <sz val="9"/>
      <color theme="1"/>
      <name val="Times New Roman"/>
      <family val="1"/>
    </font>
    <font>
      <sz val="10"/>
      <color theme="1"/>
      <name val="Times New Roman"/>
      <family val="1"/>
    </font>
    <font>
      <sz val="10"/>
      <name val="Calibri"/>
      <family val="2"/>
      <scheme val="minor"/>
    </font>
  </fonts>
  <fills count="29">
    <fill>
      <patternFill patternType="none"/>
    </fill>
    <fill>
      <patternFill patternType="gray125"/>
    </fill>
    <fill>
      <patternFill patternType="solid">
        <fgColor theme="9"/>
        <bgColor theme="9"/>
      </patternFill>
    </fill>
    <fill>
      <patternFill patternType="solid">
        <fgColor rgb="FFFBE4D5"/>
        <bgColor rgb="FFFBE4D5"/>
      </patternFill>
    </fill>
    <fill>
      <patternFill patternType="solid">
        <fgColor rgb="FFC5E0B3"/>
        <bgColor rgb="FFC5E0B3"/>
      </patternFill>
    </fill>
    <fill>
      <patternFill patternType="solid">
        <fgColor rgb="FFFEF2CB"/>
        <bgColor rgb="FFFEF2CB"/>
      </patternFill>
    </fill>
    <fill>
      <patternFill patternType="solid">
        <fgColor rgb="FFF7CAAC"/>
        <bgColor rgb="FFF7CAAC"/>
      </patternFill>
    </fill>
    <fill>
      <patternFill patternType="solid">
        <fgColor rgb="FFD9E2F3"/>
        <bgColor rgb="FFD9E2F3"/>
      </patternFill>
    </fill>
    <fill>
      <patternFill patternType="solid">
        <fgColor rgb="FFD9D9D9"/>
        <bgColor rgb="FFD9D9D9"/>
      </patternFill>
    </fill>
    <fill>
      <patternFill patternType="solid">
        <fgColor rgb="FFFBD4B4"/>
        <bgColor rgb="FFFBD4B4"/>
      </patternFill>
    </fill>
    <fill>
      <patternFill patternType="solid">
        <fgColor rgb="FFB4C6E7"/>
        <bgColor rgb="FFB4C6E7"/>
      </patternFill>
    </fill>
    <fill>
      <patternFill patternType="solid">
        <fgColor rgb="FFB8CCE4"/>
        <bgColor rgb="FFB8CCE4"/>
      </patternFill>
    </fill>
    <fill>
      <patternFill patternType="solid">
        <fgColor rgb="FFFBDBA1"/>
        <bgColor rgb="FFFBDBA1"/>
      </patternFill>
    </fill>
    <fill>
      <patternFill patternType="solid">
        <fgColor rgb="FF9CC2E5"/>
        <bgColor rgb="FF9CC2E5"/>
      </patternFill>
    </fill>
    <fill>
      <patternFill patternType="solid">
        <fgColor rgb="FFFF0000"/>
        <bgColor rgb="FFFF0000"/>
      </patternFill>
    </fill>
    <fill>
      <patternFill patternType="solid">
        <fgColor rgb="FFFFFF00"/>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tint="0.59999389629810485"/>
        <bgColor rgb="FFC5E0B3"/>
      </patternFill>
    </fill>
    <fill>
      <patternFill patternType="solid">
        <fgColor theme="9" tint="0.39997558519241921"/>
        <bgColor rgb="FFFBE4D5"/>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rgb="FFD9E2F3"/>
      </patternFill>
    </fill>
    <fill>
      <patternFill patternType="solid">
        <fgColor indexed="9"/>
        <bgColor indexed="64"/>
      </patternFill>
    </fill>
    <fill>
      <patternFill patternType="solid">
        <fgColor rgb="FFACEAB6"/>
        <bgColor indexed="64"/>
      </patternFill>
    </fill>
    <fill>
      <patternFill patternType="solid">
        <fgColor rgb="FFFFCCFF"/>
        <bgColor indexed="64"/>
      </patternFill>
    </fill>
    <fill>
      <patternFill patternType="solid">
        <fgColor rgb="FFC6E0B4"/>
        <bgColor indexed="64"/>
      </patternFill>
    </fill>
    <fill>
      <patternFill patternType="solid">
        <fgColor theme="4" tint="0.59999389629810485"/>
        <bgColor indexed="64"/>
      </patternFill>
    </fill>
  </fills>
  <borders count="2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bottom style="thin">
        <color rgb="FF000000"/>
      </bottom>
      <diagonal/>
    </border>
    <border>
      <left style="thin">
        <color rgb="FF000000"/>
      </left>
      <right/>
      <top/>
      <bottom/>
      <diagonal/>
    </border>
    <border>
      <left style="thin">
        <color rgb="FF000000"/>
      </left>
      <right/>
      <top/>
      <bottom style="thin">
        <color rgb="FF000000"/>
      </bottom>
      <diagonal/>
    </border>
  </borders>
  <cellStyleXfs count="2">
    <xf numFmtId="0" fontId="0" fillId="0" borderId="0"/>
    <xf numFmtId="0" fontId="20" fillId="0" borderId="0"/>
  </cellStyleXfs>
  <cellXfs count="207">
    <xf numFmtId="0" fontId="0" fillId="0" borderId="0" xfId="0"/>
    <xf numFmtId="0" fontId="2" fillId="0" borderId="2" xfId="0" applyFont="1" applyBorder="1"/>
    <xf numFmtId="0" fontId="2" fillId="0" borderId="4" xfId="0" applyFont="1" applyBorder="1"/>
    <xf numFmtId="0" fontId="2" fillId="0" borderId="0" xfId="0" applyFont="1" applyAlignment="1">
      <alignment horizontal="center"/>
    </xf>
    <xf numFmtId="0" fontId="4" fillId="0" borderId="8" xfId="0" applyFont="1" applyBorder="1" applyAlignment="1">
      <alignment horizontal="center"/>
    </xf>
    <xf numFmtId="0" fontId="4" fillId="4" borderId="7" xfId="0" applyFont="1" applyFill="1" applyBorder="1"/>
    <xf numFmtId="0" fontId="4" fillId="0" borderId="1" xfId="0" applyFont="1" applyBorder="1"/>
    <xf numFmtId="0" fontId="4" fillId="0" borderId="8" xfId="0" applyFont="1" applyBorder="1"/>
    <xf numFmtId="0" fontId="4" fillId="0" borderId="0" xfId="0" applyFont="1" applyAlignment="1">
      <alignment horizontal="center"/>
    </xf>
    <xf numFmtId="0" fontId="7" fillId="0" borderId="0" xfId="0" applyFont="1"/>
    <xf numFmtId="1" fontId="4" fillId="0" borderId="8" xfId="0" applyNumberFormat="1" applyFont="1" applyBorder="1" applyAlignment="1">
      <alignment horizontal="center"/>
    </xf>
    <xf numFmtId="0" fontId="4" fillId="0" borderId="0" xfId="0" applyFont="1"/>
    <xf numFmtId="1" fontId="4" fillId="0" borderId="0" xfId="0" applyNumberFormat="1" applyFont="1" applyAlignment="1">
      <alignment horizontal="center"/>
    </xf>
    <xf numFmtId="0" fontId="8" fillId="0" borderId="0" xfId="0" applyFont="1"/>
    <xf numFmtId="1" fontId="11" fillId="0" borderId="8" xfId="0" applyNumberFormat="1" applyFont="1" applyBorder="1" applyAlignment="1">
      <alignment horizontal="center" vertical="center" wrapText="1"/>
    </xf>
    <xf numFmtId="0" fontId="9" fillId="0" borderId="8" xfId="0" applyFont="1" applyBorder="1" applyAlignment="1">
      <alignment horizontal="center"/>
    </xf>
    <xf numFmtId="1" fontId="11" fillId="0" borderId="10" xfId="0" applyNumberFormat="1" applyFont="1" applyBorder="1" applyAlignment="1">
      <alignment horizontal="center" vertical="center" wrapText="1"/>
    </xf>
    <xf numFmtId="164" fontId="11"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11" fillId="0" borderId="10" xfId="0" applyFont="1" applyBorder="1" applyAlignment="1">
      <alignment vertical="center" wrapText="1"/>
    </xf>
    <xf numFmtId="164" fontId="13" fillId="0" borderId="10" xfId="0" applyNumberFormat="1" applyFont="1" applyBorder="1" applyAlignment="1">
      <alignment horizontal="center" vertical="center" wrapText="1" readingOrder="1"/>
    </xf>
    <xf numFmtId="0" fontId="0" fillId="0" borderId="0" xfId="0" applyAlignment="1">
      <alignment wrapText="1"/>
    </xf>
    <xf numFmtId="0" fontId="11" fillId="0" borderId="8" xfId="0" applyFont="1" applyBorder="1" applyAlignment="1">
      <alignment horizontal="left" vertical="center" wrapText="1"/>
    </xf>
    <xf numFmtId="0" fontId="11"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164" fontId="12" fillId="0" borderId="7"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readingOrder="1"/>
    </xf>
    <xf numFmtId="164" fontId="13" fillId="0" borderId="8" xfId="0" applyNumberFormat="1" applyFont="1" applyBorder="1" applyAlignment="1">
      <alignment horizontal="center" vertical="center" wrapText="1" readingOrder="1"/>
    </xf>
    <xf numFmtId="164" fontId="11"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Alignment="1">
      <alignment horizontal="center" vertical="center" wrapText="1"/>
    </xf>
    <xf numFmtId="164"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14" borderId="8" xfId="0" applyFont="1" applyFill="1" applyBorder="1" applyAlignment="1">
      <alignment horizontal="center" vertical="center" wrapText="1"/>
    </xf>
    <xf numFmtId="0" fontId="11" fillId="17" borderId="8" xfId="0" applyFont="1" applyFill="1" applyBorder="1" applyAlignment="1">
      <alignment horizontal="center" vertical="center" wrapText="1"/>
    </xf>
    <xf numFmtId="49" fontId="11" fillId="0" borderId="8" xfId="0" applyNumberFormat="1" applyFont="1" applyBorder="1" applyAlignment="1">
      <alignment horizontal="center" vertical="center" wrapText="1"/>
    </xf>
    <xf numFmtId="0" fontId="11" fillId="15" borderId="8"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Alignment="1">
      <alignment horizontal="left" wrapText="1"/>
    </xf>
    <xf numFmtId="0" fontId="11" fillId="0" borderId="8" xfId="0" applyFont="1" applyBorder="1" applyAlignment="1">
      <alignment horizontal="left" wrapText="1"/>
    </xf>
    <xf numFmtId="0" fontId="4" fillId="0" borderId="5" xfId="0" applyFont="1" applyBorder="1"/>
    <xf numFmtId="0" fontId="1" fillId="0" borderId="10" xfId="0" applyFont="1" applyBorder="1" applyAlignment="1">
      <alignment horizontal="center"/>
    </xf>
    <xf numFmtId="0" fontId="4" fillId="18" borderId="7" xfId="0" applyFont="1" applyFill="1" applyBorder="1"/>
    <xf numFmtId="0" fontId="9" fillId="0" borderId="10" xfId="0" applyFont="1" applyBorder="1" applyAlignment="1">
      <alignment horizontal="center"/>
    </xf>
    <xf numFmtId="0" fontId="16" fillId="0" borderId="0" xfId="0" applyFont="1" applyAlignment="1">
      <alignment horizontal="center" vertical="center"/>
    </xf>
    <xf numFmtId="0" fontId="11" fillId="22" borderId="8" xfId="0" applyFont="1" applyFill="1" applyBorder="1" applyAlignment="1">
      <alignment horizontal="center" vertical="center" wrapText="1"/>
    </xf>
    <xf numFmtId="164" fontId="11" fillId="22" borderId="8" xfId="0" applyNumberFormat="1" applyFont="1" applyFill="1" applyBorder="1" applyAlignment="1">
      <alignment horizontal="center" vertical="center" wrapText="1"/>
    </xf>
    <xf numFmtId="2" fontId="17" fillId="16" borderId="1" xfId="0" applyNumberFormat="1" applyFont="1" applyFill="1" applyBorder="1" applyAlignment="1">
      <alignment horizontal="center" vertical="center" wrapText="1"/>
    </xf>
    <xf numFmtId="2" fontId="17" fillId="16" borderId="7" xfId="0" applyNumberFormat="1" applyFont="1" applyFill="1" applyBorder="1" applyAlignment="1">
      <alignment horizontal="center" vertical="center" wrapText="1"/>
    </xf>
    <xf numFmtId="2" fontId="17" fillId="16" borderId="10" xfId="0" applyNumberFormat="1" applyFont="1" applyFill="1" applyBorder="1" applyAlignment="1">
      <alignment horizontal="center" vertical="center" wrapText="1"/>
    </xf>
    <xf numFmtId="0" fontId="17" fillId="0" borderId="1" xfId="0" applyFont="1" applyBorder="1" applyAlignment="1">
      <alignment horizontal="center" wrapText="1"/>
    </xf>
    <xf numFmtId="0" fontId="17" fillId="0" borderId="7" xfId="0" applyFont="1" applyBorder="1" applyAlignment="1">
      <alignment horizontal="center" wrapText="1"/>
    </xf>
    <xf numFmtId="0" fontId="17" fillId="0" borderId="8" xfId="0" applyFont="1" applyBorder="1" applyAlignment="1">
      <alignment horizontal="center" wrapText="1"/>
    </xf>
    <xf numFmtId="0" fontId="17" fillId="0" borderId="5" xfId="0" applyFont="1" applyBorder="1" applyAlignment="1">
      <alignment horizontal="center" wrapText="1"/>
    </xf>
    <xf numFmtId="1" fontId="17" fillId="0" borderId="8" xfId="0" applyNumberFormat="1" applyFont="1" applyBorder="1" applyAlignment="1">
      <alignment wrapText="1"/>
    </xf>
    <xf numFmtId="1" fontId="17" fillId="0" borderId="7" xfId="0" applyNumberFormat="1" applyFont="1" applyBorder="1" applyAlignment="1">
      <alignment wrapText="1"/>
    </xf>
    <xf numFmtId="1" fontId="17" fillId="0" borderId="10" xfId="0" applyNumberFormat="1" applyFont="1" applyBorder="1" applyAlignment="1">
      <alignment wrapText="1"/>
    </xf>
    <xf numFmtId="0" fontId="17" fillId="0" borderId="10" xfId="0" applyFont="1" applyBorder="1" applyAlignment="1">
      <alignment wrapText="1"/>
    </xf>
    <xf numFmtId="0" fontId="17" fillId="0" borderId="8" xfId="0" applyFont="1" applyBorder="1" applyAlignment="1">
      <alignment wrapText="1"/>
    </xf>
    <xf numFmtId="0" fontId="17" fillId="0" borderId="7" xfId="0" applyFont="1" applyBorder="1" applyAlignment="1">
      <alignment wrapText="1"/>
    </xf>
    <xf numFmtId="0" fontId="17" fillId="0" borderId="5" xfId="0" applyFont="1" applyBorder="1" applyAlignment="1">
      <alignment wrapText="1"/>
    </xf>
    <xf numFmtId="0" fontId="17" fillId="0" borderId="12" xfId="0" applyFont="1" applyBorder="1" applyAlignment="1">
      <alignment wrapText="1"/>
    </xf>
    <xf numFmtId="0" fontId="17" fillId="0" borderId="13" xfId="0" applyFont="1" applyBorder="1" applyAlignment="1">
      <alignment wrapText="1"/>
    </xf>
    <xf numFmtId="2" fontId="17" fillId="0" borderId="10" xfId="0" applyNumberFormat="1" applyFont="1" applyBorder="1" applyAlignment="1">
      <alignment wrapText="1"/>
    </xf>
    <xf numFmtId="0" fontId="0" fillId="0" borderId="0" xfId="0" applyAlignment="1">
      <alignment horizontal="center" vertical="center" wrapText="1"/>
    </xf>
    <xf numFmtId="0" fontId="4" fillId="0" borderId="8" xfId="0" applyFont="1" applyBorder="1" applyAlignment="1">
      <alignment horizontal="center" vertical="center" wrapText="1"/>
    </xf>
    <xf numFmtId="0" fontId="6" fillId="6"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18" fillId="7"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18" fillId="23" borderId="8" xfId="0" applyFont="1" applyFill="1" applyBorder="1" applyAlignment="1">
      <alignment horizontal="center" vertical="center" wrapText="1"/>
    </xf>
    <xf numFmtId="0" fontId="21" fillId="0" borderId="10" xfId="1" applyFont="1" applyBorder="1" applyAlignment="1">
      <alignment horizontal="center" vertical="center"/>
    </xf>
    <xf numFmtId="0" fontId="21" fillId="24" borderId="10" xfId="1" applyFont="1" applyFill="1" applyBorder="1" applyAlignment="1">
      <alignment horizontal="center" vertical="center" wrapText="1"/>
    </xf>
    <xf numFmtId="14" fontId="21" fillId="0" borderId="10" xfId="1" applyNumberFormat="1" applyFont="1" applyBorder="1" applyAlignment="1">
      <alignment horizontal="center" vertical="center"/>
    </xf>
    <xf numFmtId="0" fontId="9" fillId="0" borderId="0" xfId="0" applyFont="1" applyAlignment="1">
      <alignment horizontal="center"/>
    </xf>
    <xf numFmtId="0" fontId="4" fillId="25" borderId="8" xfId="0" applyFont="1" applyFill="1" applyBorder="1" applyAlignment="1">
      <alignment horizontal="center"/>
    </xf>
    <xf numFmtId="0" fontId="4" fillId="26" borderId="8" xfId="0" applyFont="1" applyFill="1" applyBorder="1" applyAlignment="1">
      <alignment horizontal="center"/>
    </xf>
    <xf numFmtId="0" fontId="4" fillId="27" borderId="8" xfId="0" applyFont="1" applyFill="1" applyBorder="1" applyAlignment="1">
      <alignment horizontal="center"/>
    </xf>
    <xf numFmtId="0" fontId="21" fillId="0" borderId="10" xfId="1" applyFont="1" applyBorder="1" applyAlignment="1">
      <alignment horizontal="center" vertical="center" wrapText="1"/>
    </xf>
    <xf numFmtId="14" fontId="21" fillId="0" borderId="10" xfId="1" applyNumberFormat="1" applyFont="1" applyBorder="1" applyAlignment="1">
      <alignment horizontal="center" vertical="center" wrapText="1"/>
    </xf>
    <xf numFmtId="2" fontId="17" fillId="20" borderId="7" xfId="0" applyNumberFormat="1" applyFont="1" applyFill="1" applyBorder="1" applyAlignment="1">
      <alignment horizontal="center" wrapText="1"/>
    </xf>
    <xf numFmtId="0" fontId="17" fillId="21" borderId="7" xfId="0" applyFont="1" applyFill="1" applyBorder="1" applyAlignment="1">
      <alignment horizontal="center" wrapText="1"/>
    </xf>
    <xf numFmtId="0" fontId="17" fillId="21" borderId="8" xfId="0" applyFont="1" applyFill="1" applyBorder="1" applyAlignment="1">
      <alignment horizontal="center" wrapText="1"/>
    </xf>
    <xf numFmtId="0" fontId="17" fillId="21" borderId="5" xfId="0" applyFont="1" applyFill="1" applyBorder="1" applyAlignment="1">
      <alignment horizontal="center" wrapText="1"/>
    </xf>
    <xf numFmtId="0" fontId="17" fillId="21" borderId="10" xfId="0" applyFont="1" applyFill="1" applyBorder="1" applyAlignment="1">
      <alignment horizontal="center" wrapText="1"/>
    </xf>
    <xf numFmtId="0" fontId="9" fillId="18" borderId="7" xfId="0" applyFont="1" applyFill="1" applyBorder="1"/>
    <xf numFmtId="0" fontId="11" fillId="10" borderId="10" xfId="0" applyFont="1" applyFill="1" applyBorder="1" applyAlignment="1">
      <alignment vertical="center" wrapText="1"/>
    </xf>
    <xf numFmtId="0" fontId="11" fillId="10" borderId="1" xfId="0" applyFont="1" applyFill="1" applyBorder="1" applyAlignment="1">
      <alignment vertical="center" wrapText="1"/>
    </xf>
    <xf numFmtId="0" fontId="15" fillId="0" borderId="4" xfId="0" applyFont="1" applyBorder="1" applyAlignment="1">
      <alignment vertical="center" wrapText="1"/>
    </xf>
    <xf numFmtId="0" fontId="22" fillId="0" borderId="0" xfId="0" applyFont="1" applyAlignment="1">
      <alignment horizontal="center" vertical="center"/>
    </xf>
    <xf numFmtId="0" fontId="11" fillId="0" borderId="10" xfId="0" applyFont="1" applyBorder="1" applyAlignment="1">
      <alignment horizontal="left" vertical="center" wrapText="1"/>
    </xf>
    <xf numFmtId="0" fontId="11" fillId="22" borderId="10" xfId="0" applyFont="1" applyFill="1" applyBorder="1" applyAlignment="1">
      <alignment horizontal="center" vertical="center" wrapText="1"/>
    </xf>
    <xf numFmtId="1" fontId="11" fillId="22" borderId="10" xfId="0" applyNumberFormat="1" applyFont="1" applyFill="1" applyBorder="1" applyAlignment="1">
      <alignment horizontal="center" vertical="center" wrapText="1"/>
    </xf>
    <xf numFmtId="0" fontId="0" fillId="22" borderId="0" xfId="0" applyFill="1"/>
    <xf numFmtId="0" fontId="11" fillId="15" borderId="8" xfId="0" applyFont="1" applyFill="1" applyBorder="1" applyAlignment="1">
      <alignment horizontal="left" vertical="center" wrapText="1"/>
    </xf>
    <xf numFmtId="0" fontId="11" fillId="22" borderId="8" xfId="0" applyFont="1" applyFill="1" applyBorder="1" applyAlignment="1">
      <alignment horizontal="left" vertical="center" wrapText="1"/>
    </xf>
    <xf numFmtId="1" fontId="11" fillId="0" borderId="0" xfId="0" applyNumberFormat="1" applyFont="1" applyAlignment="1">
      <alignment horizontal="center" vertical="center" wrapText="1"/>
    </xf>
    <xf numFmtId="1" fontId="11" fillId="22" borderId="0" xfId="0" applyNumberFormat="1" applyFont="1" applyFill="1" applyAlignment="1">
      <alignment horizontal="center" vertical="center" wrapText="1"/>
    </xf>
    <xf numFmtId="0" fontId="22" fillId="0" borderId="10" xfId="0" applyFont="1" applyBorder="1" applyAlignment="1">
      <alignment horizontal="center" vertical="center"/>
    </xf>
    <xf numFmtId="0" fontId="15" fillId="0" borderId="0" xfId="0" applyFont="1" applyAlignment="1">
      <alignment vertical="center" wrapText="1"/>
    </xf>
    <xf numFmtId="0" fontId="15" fillId="26" borderId="0" xfId="0" applyFont="1" applyFill="1" applyAlignment="1">
      <alignment horizontal="center" vertical="center" wrapText="1"/>
    </xf>
    <xf numFmtId="0" fontId="12" fillId="26" borderId="1" xfId="0" applyFont="1" applyFill="1" applyBorder="1" applyAlignment="1">
      <alignment vertical="center" wrapText="1"/>
    </xf>
    <xf numFmtId="0" fontId="15" fillId="26" borderId="2" xfId="0" applyFont="1" applyFill="1" applyBorder="1" applyAlignment="1">
      <alignment vertical="center" wrapText="1"/>
    </xf>
    <xf numFmtId="0" fontId="15" fillId="26" borderId="11" xfId="0" applyFont="1" applyFill="1" applyBorder="1" applyAlignment="1">
      <alignment vertical="center" wrapText="1"/>
    </xf>
    <xf numFmtId="0" fontId="15" fillId="26" borderId="3" xfId="0" applyFont="1" applyFill="1" applyBorder="1" applyAlignment="1">
      <alignment vertical="center" wrapText="1"/>
    </xf>
    <xf numFmtId="0" fontId="15" fillId="0" borderId="26" xfId="0" applyFont="1" applyBorder="1" applyAlignment="1">
      <alignment vertical="center" wrapText="1"/>
    </xf>
    <xf numFmtId="1" fontId="11" fillId="0" borderId="10" xfId="0" applyNumberFormat="1" applyFont="1" applyBorder="1" applyAlignment="1">
      <alignment horizontal="left" vertical="center" wrapText="1"/>
    </xf>
    <xf numFmtId="0" fontId="24" fillId="0" borderId="0" xfId="0" applyFont="1" applyAlignment="1">
      <alignment horizontal="justify" vertical="center"/>
    </xf>
    <xf numFmtId="0" fontId="11" fillId="0" borderId="0" xfId="0" applyFont="1" applyAlignment="1">
      <alignment horizontal="left" vertical="center" wrapText="1"/>
    </xf>
    <xf numFmtId="164" fontId="11" fillId="0" borderId="7" xfId="0" applyNumberFormat="1" applyFont="1" applyBorder="1" applyAlignment="1">
      <alignment horizontal="center" vertical="center" wrapText="1"/>
    </xf>
    <xf numFmtId="0" fontId="13" fillId="0" borderId="10" xfId="0" applyFont="1" applyBorder="1" applyAlignment="1">
      <alignment horizontal="center" vertical="center" wrapText="1"/>
    </xf>
    <xf numFmtId="164" fontId="11" fillId="0" borderId="5" xfId="0" applyNumberFormat="1" applyFont="1" applyBorder="1" applyAlignment="1">
      <alignment horizontal="center" vertical="center" wrapText="1"/>
    </xf>
    <xf numFmtId="0" fontId="11" fillId="22" borderId="5" xfId="0" applyFont="1" applyFill="1" applyBorder="1" applyAlignment="1">
      <alignment horizontal="center" vertical="center" wrapText="1"/>
    </xf>
    <xf numFmtId="0" fontId="0" fillId="0" borderId="10" xfId="0" applyBorder="1"/>
    <xf numFmtId="164" fontId="11" fillId="22" borderId="12" xfId="0" applyNumberFormat="1" applyFont="1" applyFill="1" applyBorder="1" applyAlignment="1">
      <alignment horizontal="center" vertical="center" wrapText="1"/>
    </xf>
    <xf numFmtId="0" fontId="0" fillId="0" borderId="14" xfId="0" applyBorder="1"/>
    <xf numFmtId="0" fontId="11" fillId="0" borderId="27" xfId="0" applyFont="1" applyBorder="1" applyAlignment="1">
      <alignment horizontal="center" vertical="center" wrapText="1"/>
    </xf>
    <xf numFmtId="0" fontId="13" fillId="0" borderId="0" xfId="0" applyFont="1" applyAlignment="1">
      <alignment wrapText="1"/>
    </xf>
    <xf numFmtId="0" fontId="5" fillId="5"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3"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horizontal="center" vertical="center" wrapText="1"/>
    </xf>
    <xf numFmtId="0" fontId="19" fillId="0" borderId="24" xfId="0" applyFont="1" applyBorder="1" applyAlignment="1">
      <alignment horizontal="center" vertical="center" wrapText="1"/>
    </xf>
    <xf numFmtId="0" fontId="17" fillId="0" borderId="14" xfId="0" applyFont="1" applyBorder="1" applyAlignment="1">
      <alignment horizontal="center" wrapText="1"/>
    </xf>
    <xf numFmtId="0" fontId="17" fillId="0" borderId="15" xfId="0" applyFont="1" applyBorder="1" applyAlignment="1">
      <alignment horizontal="center" wrapText="1"/>
    </xf>
    <xf numFmtId="0" fontId="17" fillId="0" borderId="16" xfId="0" applyFont="1" applyBorder="1" applyAlignment="1">
      <alignment horizontal="center" wrapText="1"/>
    </xf>
    <xf numFmtId="0" fontId="2" fillId="2" borderId="1" xfId="0" applyFont="1" applyFill="1" applyBorder="1" applyAlignment="1">
      <alignment horizontal="center"/>
    </xf>
    <xf numFmtId="0" fontId="2" fillId="2" borderId="3" xfId="0" applyFont="1" applyFill="1" applyBorder="1" applyAlignment="1">
      <alignment horizontal="center"/>
    </xf>
    <xf numFmtId="0" fontId="3" fillId="0" borderId="2" xfId="0" applyFont="1" applyBorder="1"/>
    <xf numFmtId="0" fontId="2" fillId="3" borderId="5" xfId="0" applyFont="1" applyFill="1" applyBorder="1" applyAlignment="1">
      <alignment horizontal="center" vertical="center"/>
    </xf>
    <xf numFmtId="0" fontId="3" fillId="0" borderId="6" xfId="0" applyFont="1" applyBorder="1"/>
    <xf numFmtId="0" fontId="17" fillId="19" borderId="5" xfId="0" applyFont="1" applyFill="1" applyBorder="1" applyAlignment="1">
      <alignment horizontal="center" vertical="center" wrapText="1"/>
    </xf>
    <xf numFmtId="0" fontId="17" fillId="19" borderId="6" xfId="0" applyFont="1" applyFill="1" applyBorder="1" applyAlignment="1">
      <alignment horizontal="center" vertical="center" wrapText="1"/>
    </xf>
    <xf numFmtId="0" fontId="19" fillId="0" borderId="22" xfId="0" applyFont="1" applyBorder="1" applyAlignment="1">
      <alignment horizontal="center" vertical="center" wrapText="1"/>
    </xf>
    <xf numFmtId="0" fontId="0" fillId="0" borderId="0" xfId="0" applyAlignment="1">
      <alignment horizontal="center"/>
    </xf>
    <xf numFmtId="0" fontId="12" fillId="13" borderId="10" xfId="0" applyFont="1" applyFill="1" applyBorder="1" applyAlignment="1">
      <alignment horizontal="center" vertical="center" wrapText="1"/>
    </xf>
    <xf numFmtId="0" fontId="15" fillId="0" borderId="10" xfId="0" applyFont="1" applyBorder="1" applyAlignment="1">
      <alignment vertical="center" wrapText="1"/>
    </xf>
    <xf numFmtId="0" fontId="11" fillId="15" borderId="10" xfId="0" applyFont="1" applyFill="1" applyBorder="1" applyAlignment="1">
      <alignment horizontal="left" vertical="center" wrapText="1"/>
    </xf>
    <xf numFmtId="0" fontId="15" fillId="15" borderId="10" xfId="0" applyFont="1" applyFill="1" applyBorder="1" applyAlignment="1">
      <alignment vertical="center" wrapText="1"/>
    </xf>
    <xf numFmtId="0" fontId="12" fillId="0" borderId="10" xfId="0" applyFont="1" applyBorder="1" applyAlignment="1">
      <alignment horizontal="center" vertical="center" wrapText="1"/>
    </xf>
    <xf numFmtId="0" fontId="12" fillId="11" borderId="10" xfId="0" applyFont="1" applyFill="1" applyBorder="1" applyAlignment="1">
      <alignment horizontal="center" vertical="center" textRotation="90" wrapText="1"/>
    </xf>
    <xf numFmtId="0" fontId="11" fillId="15" borderId="10" xfId="0" applyFont="1" applyFill="1" applyBorder="1" applyAlignment="1">
      <alignment vertical="center" wrapText="1"/>
    </xf>
    <xf numFmtId="0" fontId="11" fillId="15" borderId="10" xfId="0" applyFont="1" applyFill="1" applyBorder="1" applyAlignment="1">
      <alignment horizontal="center" vertical="center" wrapText="1"/>
    </xf>
    <xf numFmtId="0" fontId="11" fillId="0" borderId="10" xfId="0" applyFont="1" applyBorder="1" applyAlignment="1">
      <alignment vertical="center" wrapText="1"/>
    </xf>
    <xf numFmtId="0" fontId="13" fillId="0" borderId="10" xfId="0" applyFont="1" applyBorder="1" applyAlignment="1">
      <alignment vertical="center" wrapText="1"/>
    </xf>
    <xf numFmtId="0" fontId="11" fillId="0" borderId="10" xfId="0" applyFont="1" applyBorder="1" applyAlignment="1">
      <alignment horizontal="left" vertical="center" wrapText="1"/>
    </xf>
    <xf numFmtId="0" fontId="11" fillId="10" borderId="14"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28" borderId="14" xfId="0" applyFont="1" applyFill="1" applyBorder="1" applyAlignment="1">
      <alignment horizontal="center" vertical="center" wrapText="1"/>
    </xf>
    <xf numFmtId="0" fontId="15" fillId="28" borderId="15" xfId="0" applyFont="1" applyFill="1" applyBorder="1" applyAlignment="1">
      <alignment horizontal="center" vertical="center" wrapText="1"/>
    </xf>
    <xf numFmtId="0" fontId="15" fillId="28" borderId="16" xfId="0" applyFont="1" applyFill="1" applyBorder="1" applyAlignment="1">
      <alignment horizontal="center" vertical="center" wrapText="1"/>
    </xf>
    <xf numFmtId="0" fontId="11" fillId="22" borderId="10" xfId="0" applyFont="1" applyFill="1" applyBorder="1" applyAlignment="1">
      <alignment horizontal="left" vertical="center" wrapText="1"/>
    </xf>
    <xf numFmtId="0" fontId="15" fillId="22" borderId="10" xfId="0" applyFont="1" applyFill="1" applyBorder="1" applyAlignment="1">
      <alignment vertical="center" wrapText="1"/>
    </xf>
    <xf numFmtId="0" fontId="12" fillId="9" borderId="19"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14" fillId="8" borderId="19" xfId="0" applyFont="1" applyFill="1" applyBorder="1" applyAlignment="1">
      <alignment horizontal="center" vertical="center" wrapText="1"/>
    </xf>
    <xf numFmtId="0" fontId="14" fillId="8" borderId="20" xfId="0" applyFont="1" applyFill="1" applyBorder="1" applyAlignment="1">
      <alignment horizontal="center" vertical="center" wrapText="1"/>
    </xf>
    <xf numFmtId="0" fontId="0" fillId="0" borderId="10" xfId="0" applyBorder="1" applyAlignment="1">
      <alignment horizontal="center"/>
    </xf>
    <xf numFmtId="0" fontId="19" fillId="0" borderId="10" xfId="0" applyFont="1" applyBorder="1" applyAlignment="1">
      <alignment horizontal="center" vertical="center" wrapText="1"/>
    </xf>
    <xf numFmtId="0" fontId="12" fillId="11" borderId="5" xfId="0" applyFont="1" applyFill="1" applyBorder="1" applyAlignment="1">
      <alignment horizontal="center" vertical="center" textRotation="90"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2" fillId="13" borderId="1" xfId="0" applyFont="1" applyFill="1" applyBorder="1" applyAlignment="1">
      <alignment horizontal="center" vertical="center" wrapText="1"/>
    </xf>
    <xf numFmtId="0" fontId="15" fillId="0" borderId="3" xfId="0" applyFont="1" applyBorder="1" applyAlignment="1">
      <alignment horizontal="center" vertical="center" wrapText="1"/>
    </xf>
    <xf numFmtId="0" fontId="11" fillId="10" borderId="1" xfId="0" applyFont="1" applyFill="1" applyBorder="1" applyAlignment="1">
      <alignment horizontal="center" vertical="center" wrapText="1"/>
    </xf>
    <xf numFmtId="0" fontId="15" fillId="0" borderId="4"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2" xfId="0" applyFont="1" applyBorder="1" applyAlignment="1">
      <alignment horizontal="center" vertical="center" wrapText="1"/>
    </xf>
    <xf numFmtId="0" fontId="12" fillId="9" borderId="27"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0" borderId="5" xfId="0" applyFont="1" applyBorder="1" applyAlignment="1">
      <alignment horizontal="center" vertical="center" textRotation="90"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1" fillId="10" borderId="7" xfId="0" applyFont="1" applyFill="1" applyBorder="1" applyAlignment="1">
      <alignment horizontal="center" vertical="center" wrapText="1"/>
    </xf>
    <xf numFmtId="0" fontId="11" fillId="10" borderId="4" xfId="0" applyFont="1" applyFill="1" applyBorder="1" applyAlignment="1">
      <alignment horizontal="center" vertical="center" wrapText="1"/>
    </xf>
    <xf numFmtId="0" fontId="12" fillId="26" borderId="12" xfId="0" applyFont="1" applyFill="1" applyBorder="1" applyAlignment="1">
      <alignment horizontal="center" vertical="center" wrapText="1"/>
    </xf>
    <xf numFmtId="0" fontId="12" fillId="26" borderId="11" xfId="0" applyFont="1" applyFill="1" applyBorder="1" applyAlignment="1">
      <alignment horizontal="center" vertical="center" wrapText="1"/>
    </xf>
    <xf numFmtId="0" fontId="12" fillId="26" borderId="27" xfId="0" applyFont="1" applyFill="1" applyBorder="1" applyAlignment="1">
      <alignment horizontal="center" vertical="center" wrapText="1"/>
    </xf>
    <xf numFmtId="0" fontId="12" fillId="26" borderId="25"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4" xfId="0" applyFont="1" applyBorder="1" applyAlignment="1">
      <alignment horizontal="center" vertical="center" wrapText="1"/>
    </xf>
    <xf numFmtId="0" fontId="0" fillId="0" borderId="10" xfId="0" applyBorder="1" applyAlignment="1">
      <alignment horizontal="center" wrapText="1"/>
    </xf>
    <xf numFmtId="0" fontId="25" fillId="0" borderId="0" xfId="0" applyFont="1" applyAlignment="1">
      <alignment horizontal="center" vertical="center" wrapText="1"/>
    </xf>
  </cellXfs>
  <cellStyles count="2">
    <cellStyle name="Normal" xfId="0" builtinId="0"/>
    <cellStyle name="Normal 2" xfId="1" xr:uid="{49FDA064-66A2-4C40-967C-E771949E0F41}"/>
  </cellStyles>
  <dxfs count="247">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
      <font>
        <color rgb="FF9C0006"/>
      </font>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patternType="solid">
          <fgColor rgb="FFFFC7CE"/>
          <bgColor rgb="FFFFC7CE"/>
        </patternFill>
      </fill>
    </dxf>
    <dxf>
      <font>
        <color rgb="FF9C0006"/>
      </font>
      <fill>
        <patternFill>
          <bgColor rgb="FFFFC7CE"/>
        </patternFill>
      </fill>
    </dxf>
  </dxfs>
  <tableStyles count="0" defaultTableStyle="TableStyleMedium2" defaultPivotStyle="PivotStyleLight16"/>
  <colors>
    <mruColors>
      <color rgb="FFFFCCFF"/>
      <color rgb="FFC6E0B4"/>
      <color rgb="FFACEAB6"/>
      <color rgb="FF32EE36"/>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1893093</xdr:colOff>
      <xdr:row>0</xdr:row>
      <xdr:rowOff>82777</xdr:rowOff>
    </xdr:from>
    <xdr:to>
      <xdr:col>0</xdr:col>
      <xdr:colOff>4125397</xdr:colOff>
      <xdr:row>2</xdr:row>
      <xdr:rowOff>642937</xdr:rowOff>
    </xdr:to>
    <xdr:pic>
      <xdr:nvPicPr>
        <xdr:cNvPr id="2" name="Imagen 1" descr="LOGO-WEB Actualizado">
          <a:extLst>
            <a:ext uri="{FF2B5EF4-FFF2-40B4-BE49-F238E27FC236}">
              <a16:creationId xmlns:a16="http://schemas.microsoft.com/office/drawing/2014/main" id="{C7B5474B-7914-4A42-B808-7284BB3C3B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3093" y="82777"/>
          <a:ext cx="2232304" cy="94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1893093</xdr:colOff>
      <xdr:row>0</xdr:row>
      <xdr:rowOff>82777</xdr:rowOff>
    </xdr:from>
    <xdr:to>
      <xdr:col>0</xdr:col>
      <xdr:colOff>4125397</xdr:colOff>
      <xdr:row>2</xdr:row>
      <xdr:rowOff>642937</xdr:rowOff>
    </xdr:to>
    <xdr:pic>
      <xdr:nvPicPr>
        <xdr:cNvPr id="2" name="Imagen 1" descr="LOGO-WEB Actualizado">
          <a:extLst>
            <a:ext uri="{FF2B5EF4-FFF2-40B4-BE49-F238E27FC236}">
              <a16:creationId xmlns:a16="http://schemas.microsoft.com/office/drawing/2014/main" id="{E23DD5CD-87A3-4BF1-B5CB-8061BCA9CD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93093" y="82777"/>
          <a:ext cx="2232304" cy="941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3810000</xdr:colOff>
      <xdr:row>0</xdr:row>
      <xdr:rowOff>154215</xdr:rowOff>
    </xdr:from>
    <xdr:to>
      <xdr:col>2</xdr:col>
      <xdr:colOff>6048732</xdr:colOff>
      <xdr:row>2</xdr:row>
      <xdr:rowOff>167821</xdr:rowOff>
    </xdr:to>
    <xdr:pic>
      <xdr:nvPicPr>
        <xdr:cNvPr id="2" name="Imagen 1" descr="LOGO-WEB Actualizado">
          <a:extLst>
            <a:ext uri="{FF2B5EF4-FFF2-40B4-BE49-F238E27FC236}">
              <a16:creationId xmlns:a16="http://schemas.microsoft.com/office/drawing/2014/main" id="{33A339E4-B5A8-4792-BC4C-135CCD0A07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0025" y="154215"/>
          <a:ext cx="357" cy="642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29158</xdr:rowOff>
    </xdr:from>
    <xdr:to>
      <xdr:col>1</xdr:col>
      <xdr:colOff>680921</xdr:colOff>
      <xdr:row>2</xdr:row>
      <xdr:rowOff>79375</xdr:rowOff>
    </xdr:to>
    <xdr:pic>
      <xdr:nvPicPr>
        <xdr:cNvPr id="3" name="Imagen 2" descr="LOGO-WEB Actualizado">
          <a:extLst>
            <a:ext uri="{FF2B5EF4-FFF2-40B4-BE49-F238E27FC236}">
              <a16:creationId xmlns:a16="http://schemas.microsoft.com/office/drawing/2014/main" id="{B3CBEAB0-9B5C-475F-8B62-28C80C67AE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158"/>
          <a:ext cx="1157171" cy="431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3810000</xdr:colOff>
      <xdr:row>0</xdr:row>
      <xdr:rowOff>154215</xdr:rowOff>
    </xdr:from>
    <xdr:to>
      <xdr:col>2</xdr:col>
      <xdr:colOff>6048732</xdr:colOff>
      <xdr:row>2</xdr:row>
      <xdr:rowOff>167821</xdr:rowOff>
    </xdr:to>
    <xdr:pic>
      <xdr:nvPicPr>
        <xdr:cNvPr id="2" name="Imagen 1" descr="LOGO-WEB Actualizado">
          <a:extLst>
            <a:ext uri="{FF2B5EF4-FFF2-40B4-BE49-F238E27FC236}">
              <a16:creationId xmlns:a16="http://schemas.microsoft.com/office/drawing/2014/main" id="{DBA92BC9-8580-407A-BCF3-242E3055E7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00" y="154215"/>
          <a:ext cx="357" cy="394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996763</xdr:colOff>
      <xdr:row>0</xdr:row>
      <xdr:rowOff>108533</xdr:rowOff>
    </xdr:from>
    <xdr:to>
      <xdr:col>1</xdr:col>
      <xdr:colOff>3300296</xdr:colOff>
      <xdr:row>2</xdr:row>
      <xdr:rowOff>381000</xdr:rowOff>
    </xdr:to>
    <xdr:pic>
      <xdr:nvPicPr>
        <xdr:cNvPr id="3" name="Imagen 2" descr="LOGO-WEB Actualizado">
          <a:extLst>
            <a:ext uri="{FF2B5EF4-FFF2-40B4-BE49-F238E27FC236}">
              <a16:creationId xmlns:a16="http://schemas.microsoft.com/office/drawing/2014/main" id="{38C2A28F-474B-4CF8-81E7-A792AB42C0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2763" y="108533"/>
          <a:ext cx="2303533" cy="843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3810000</xdr:colOff>
      <xdr:row>0</xdr:row>
      <xdr:rowOff>154215</xdr:rowOff>
    </xdr:from>
    <xdr:to>
      <xdr:col>2</xdr:col>
      <xdr:colOff>6048732</xdr:colOff>
      <xdr:row>2</xdr:row>
      <xdr:rowOff>167821</xdr:rowOff>
    </xdr:to>
    <xdr:pic>
      <xdr:nvPicPr>
        <xdr:cNvPr id="2" name="Imagen 1" descr="LOGO-WEB Actualizado">
          <a:extLst>
            <a:ext uri="{FF2B5EF4-FFF2-40B4-BE49-F238E27FC236}">
              <a16:creationId xmlns:a16="http://schemas.microsoft.com/office/drawing/2014/main" id="{AC49F25B-1125-437E-9083-56EF8D69D9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0" y="154215"/>
          <a:ext cx="357" cy="585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1483584</xdr:colOff>
      <xdr:row>0</xdr:row>
      <xdr:rowOff>15875</xdr:rowOff>
    </xdr:from>
    <xdr:to>
      <xdr:col>1</xdr:col>
      <xdr:colOff>3300296</xdr:colOff>
      <xdr:row>3</xdr:row>
      <xdr:rowOff>0</xdr:rowOff>
    </xdr:to>
    <xdr:pic>
      <xdr:nvPicPr>
        <xdr:cNvPr id="3" name="Imagen 2" descr="LOGO-WEB Actualizado">
          <a:extLst>
            <a:ext uri="{FF2B5EF4-FFF2-40B4-BE49-F238E27FC236}">
              <a16:creationId xmlns:a16="http://schemas.microsoft.com/office/drawing/2014/main" id="{DEC799A3-441B-4FAD-9FA5-E0273D5F8D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2584" y="15875"/>
          <a:ext cx="1816712" cy="555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E1004"/>
  <sheetViews>
    <sheetView view="pageBreakPreview" topLeftCell="A10" zoomScale="80" zoomScaleNormal="100" zoomScaleSheetLayoutView="80" workbookViewId="0">
      <selection activeCell="A30" sqref="A30"/>
    </sheetView>
  </sheetViews>
  <sheetFormatPr baseColWidth="10" defaultColWidth="14.42578125" defaultRowHeight="15" customHeight="1"/>
  <cols>
    <col min="1" max="1" width="96.28515625" customWidth="1"/>
    <col min="2" max="2" width="19" customWidth="1"/>
    <col min="3" max="3" width="25.5703125" customWidth="1"/>
    <col min="4" max="5" width="15" customWidth="1"/>
    <col min="6" max="6" width="10.7109375" customWidth="1"/>
    <col min="7" max="7" width="12.7109375" bestFit="1" customWidth="1"/>
    <col min="8" max="18" width="10.7109375" customWidth="1"/>
  </cols>
  <sheetData>
    <row r="1" spans="1:5" ht="15" customHeight="1">
      <c r="A1" s="128"/>
      <c r="B1" s="131" t="s">
        <v>384</v>
      </c>
      <c r="C1" s="132"/>
      <c r="D1" s="76" t="s">
        <v>385</v>
      </c>
      <c r="E1" s="76" t="s">
        <v>386</v>
      </c>
    </row>
    <row r="2" spans="1:5" ht="15" customHeight="1">
      <c r="A2" s="129"/>
      <c r="B2" s="133"/>
      <c r="C2" s="134"/>
      <c r="D2" s="77" t="s">
        <v>387</v>
      </c>
      <c r="E2" s="76">
        <v>1</v>
      </c>
    </row>
    <row r="3" spans="1:5" ht="54.75" customHeight="1">
      <c r="A3" s="130"/>
      <c r="B3" s="135"/>
      <c r="C3" s="136"/>
      <c r="D3" s="77" t="s">
        <v>388</v>
      </c>
      <c r="E3" s="78">
        <v>44855</v>
      </c>
    </row>
    <row r="5" spans="1:5" ht="24.75" customHeight="1">
      <c r="A5" s="123" t="s">
        <v>20</v>
      </c>
      <c r="B5" s="124"/>
      <c r="C5" s="124"/>
      <c r="D5" s="124"/>
      <c r="E5" s="124"/>
    </row>
    <row r="6" spans="1:5" ht="23.25" customHeight="1">
      <c r="A6" s="125" t="s">
        <v>4</v>
      </c>
      <c r="B6" s="124"/>
      <c r="C6" s="124"/>
      <c r="D6" s="124"/>
      <c r="E6" s="124"/>
    </row>
    <row r="7" spans="1:5">
      <c r="A7" s="69"/>
      <c r="B7" s="70" t="s">
        <v>21</v>
      </c>
      <c r="C7" s="71" t="s">
        <v>22</v>
      </c>
      <c r="D7" s="71" t="s">
        <v>23</v>
      </c>
      <c r="E7" s="71" t="s">
        <v>24</v>
      </c>
    </row>
    <row r="8" spans="1:5">
      <c r="A8" s="70" t="s">
        <v>5</v>
      </c>
      <c r="B8" s="70">
        <v>14</v>
      </c>
      <c r="C8" s="70">
        <f>ROUND(B8/3,0)</f>
        <v>5</v>
      </c>
      <c r="D8" s="70">
        <f>ROUND(B8/3,0)</f>
        <v>5</v>
      </c>
      <c r="E8" s="70">
        <f>B8-C8-D8</f>
        <v>4</v>
      </c>
    </row>
    <row r="9" spans="1:5">
      <c r="A9" s="70" t="s">
        <v>6</v>
      </c>
      <c r="B9" s="70">
        <v>13</v>
      </c>
      <c r="C9" s="70">
        <f>ROUND(B9/3,0)</f>
        <v>4</v>
      </c>
      <c r="D9" s="70">
        <f>ROUND(B9/3,0)</f>
        <v>4</v>
      </c>
      <c r="E9" s="70">
        <f>B9-C9-D9</f>
        <v>5</v>
      </c>
    </row>
    <row r="10" spans="1:5" ht="30">
      <c r="A10" s="70" t="s">
        <v>7</v>
      </c>
      <c r="B10" s="70">
        <v>13</v>
      </c>
      <c r="C10" s="70">
        <f>ROUND(B10/3,0)</f>
        <v>4</v>
      </c>
      <c r="D10" s="70">
        <f>ROUND(B10/3,0)</f>
        <v>4</v>
      </c>
      <c r="E10" s="70">
        <f>B10-C10-D10</f>
        <v>5</v>
      </c>
    </row>
    <row r="11" spans="1:5">
      <c r="A11" s="72" t="s">
        <v>8</v>
      </c>
      <c r="B11" s="70">
        <v>10</v>
      </c>
      <c r="C11" s="70">
        <f>ROUND(B11/3,0)</f>
        <v>3</v>
      </c>
      <c r="D11" s="70">
        <f>ROUND(B11/3,0)</f>
        <v>3</v>
      </c>
      <c r="E11" s="70">
        <f>B11-C11-D11</f>
        <v>4</v>
      </c>
    </row>
    <row r="12" spans="1:5">
      <c r="A12" s="73" t="s">
        <v>382</v>
      </c>
      <c r="B12" s="73">
        <f>SUM(B8:B11)</f>
        <v>50</v>
      </c>
      <c r="C12" s="74">
        <f>SUM(C8:C11)</f>
        <v>16</v>
      </c>
      <c r="D12" s="74">
        <f>SUM(D8:D11)</f>
        <v>16</v>
      </c>
      <c r="E12" s="74">
        <f>SUM(E8:E11)</f>
        <v>18</v>
      </c>
    </row>
    <row r="13" spans="1:5">
      <c r="A13" s="125" t="s">
        <v>9</v>
      </c>
      <c r="B13" s="124"/>
      <c r="C13" s="124"/>
      <c r="D13" s="124"/>
      <c r="E13" s="124"/>
    </row>
    <row r="14" spans="1:5">
      <c r="A14" s="70" t="s">
        <v>10</v>
      </c>
      <c r="B14" s="70">
        <v>12</v>
      </c>
      <c r="C14" s="70">
        <f>ROUND(B14/3,0)</f>
        <v>4</v>
      </c>
      <c r="D14" s="70">
        <f>ROUND(B14/3,0)</f>
        <v>4</v>
      </c>
      <c r="E14" s="70">
        <f>B14-C14-D14</f>
        <v>4</v>
      </c>
    </row>
    <row r="15" spans="1:5" ht="30">
      <c r="A15" s="70" t="s">
        <v>11</v>
      </c>
      <c r="B15" s="70">
        <v>6</v>
      </c>
      <c r="C15" s="70">
        <f>ROUND(B15/3,0)</f>
        <v>2</v>
      </c>
      <c r="D15" s="70">
        <f>ROUND(B15/3,0)</f>
        <v>2</v>
      </c>
      <c r="E15" s="70">
        <f>B15-C15-D15</f>
        <v>2</v>
      </c>
    </row>
    <row r="16" spans="1:5" ht="30">
      <c r="A16" s="72" t="s">
        <v>12</v>
      </c>
      <c r="B16" s="70">
        <v>15</v>
      </c>
      <c r="C16" s="70">
        <f>ROUND(B16/3,0)</f>
        <v>5</v>
      </c>
      <c r="D16" s="70">
        <f>ROUND(B16/3,0)</f>
        <v>5</v>
      </c>
      <c r="E16" s="70">
        <f>B16-C16-D16</f>
        <v>5</v>
      </c>
    </row>
    <row r="17" spans="1:5" ht="30">
      <c r="A17" s="70" t="s">
        <v>13</v>
      </c>
      <c r="B17" s="70">
        <v>11</v>
      </c>
      <c r="C17" s="70">
        <f>ROUND(B17/3,0)</f>
        <v>4</v>
      </c>
      <c r="D17" s="70">
        <f>ROUND(B17/3,0)</f>
        <v>4</v>
      </c>
      <c r="E17" s="70">
        <f>B17-C17-D17</f>
        <v>3</v>
      </c>
    </row>
    <row r="18" spans="1:5" ht="30">
      <c r="A18" s="72" t="s">
        <v>14</v>
      </c>
      <c r="B18" s="70">
        <v>4</v>
      </c>
      <c r="C18" s="70">
        <f>ROUND(B18/3,0)</f>
        <v>1</v>
      </c>
      <c r="D18" s="70">
        <f>ROUND(B18/3,0)</f>
        <v>1</v>
      </c>
      <c r="E18" s="70">
        <f>B18-C18-D18</f>
        <v>2</v>
      </c>
    </row>
    <row r="19" spans="1:5">
      <c r="A19" s="73" t="s">
        <v>382</v>
      </c>
      <c r="B19" s="73">
        <f>SUM(B14:B18)</f>
        <v>48</v>
      </c>
      <c r="C19" s="74">
        <f>SUM(C14:C18)</f>
        <v>16</v>
      </c>
      <c r="D19" s="74">
        <f>SUM(D14:D18)</f>
        <v>16</v>
      </c>
      <c r="E19" s="74">
        <f>SUM(E14:E18)</f>
        <v>16</v>
      </c>
    </row>
    <row r="20" spans="1:5" ht="30" customHeight="1">
      <c r="A20" s="126" t="s">
        <v>15</v>
      </c>
      <c r="B20" s="127"/>
      <c r="C20" s="70"/>
      <c r="D20" s="70"/>
      <c r="E20" s="70"/>
    </row>
    <row r="21" spans="1:5">
      <c r="A21" s="70" t="s">
        <v>16</v>
      </c>
      <c r="B21" s="70">
        <v>15</v>
      </c>
      <c r="C21" s="70">
        <f>ROUND(B21/3,0)</f>
        <v>5</v>
      </c>
      <c r="D21" s="70">
        <f>ROUND(B21/3,0)</f>
        <v>5</v>
      </c>
      <c r="E21" s="70">
        <f>B21-C21-D21</f>
        <v>5</v>
      </c>
    </row>
    <row r="22" spans="1:5" ht="30">
      <c r="A22" s="70" t="s">
        <v>17</v>
      </c>
      <c r="B22" s="70">
        <v>5</v>
      </c>
      <c r="C22" s="70">
        <f>ROUND(B22/3,0)</f>
        <v>2</v>
      </c>
      <c r="D22" s="70">
        <f>ROUND(B22/3,0)</f>
        <v>2</v>
      </c>
      <c r="E22" s="70">
        <f>B22-C22-D22</f>
        <v>1</v>
      </c>
    </row>
    <row r="23" spans="1:5">
      <c r="A23" s="70" t="s">
        <v>18</v>
      </c>
      <c r="B23" s="70">
        <v>6</v>
      </c>
      <c r="C23" s="70">
        <f>ROUND(B23/3,0)</f>
        <v>2</v>
      </c>
      <c r="D23" s="70">
        <f>ROUND(B23/3,0)</f>
        <v>2</v>
      </c>
      <c r="E23" s="70">
        <f>B23-C23-D23</f>
        <v>2</v>
      </c>
    </row>
    <row r="24" spans="1:5" ht="30">
      <c r="A24" s="70" t="s">
        <v>19</v>
      </c>
      <c r="B24" s="70">
        <v>8</v>
      </c>
      <c r="C24" s="70">
        <f>ROUND(B24/3,0)</f>
        <v>3</v>
      </c>
      <c r="D24" s="70">
        <f>ROUND(B24/3,0)</f>
        <v>3</v>
      </c>
      <c r="E24" s="70">
        <f>B24-C24-D24</f>
        <v>2</v>
      </c>
    </row>
    <row r="25" spans="1:5" ht="15.75" customHeight="1">
      <c r="A25" s="73" t="s">
        <v>382</v>
      </c>
      <c r="B25" s="73">
        <f>SUM(B21:B24)</f>
        <v>34</v>
      </c>
      <c r="C25" s="74">
        <f>SUM(C21:C24)</f>
        <v>12</v>
      </c>
      <c r="D25" s="74">
        <f>SUM(D21:D24)</f>
        <v>12</v>
      </c>
      <c r="E25" s="74">
        <f>SUM(E21:E24)</f>
        <v>10</v>
      </c>
    </row>
    <row r="26" spans="1:5" ht="15.75" customHeight="1">
      <c r="A26" s="75" t="s">
        <v>383</v>
      </c>
      <c r="B26" s="75">
        <f>B12+B19+B25</f>
        <v>132</v>
      </c>
      <c r="C26" s="75">
        <f t="shared" ref="C26:E26" si="0">C12+C19+C25</f>
        <v>44</v>
      </c>
      <c r="D26" s="75">
        <f t="shared" si="0"/>
        <v>44</v>
      </c>
      <c r="E26" s="75">
        <f t="shared" si="0"/>
        <v>44</v>
      </c>
    </row>
    <row r="27" spans="1:5" ht="15.75" customHeight="1"/>
    <row r="28" spans="1:5" ht="15.75" customHeight="1"/>
    <row r="29" spans="1:5" ht="15.75" customHeight="1"/>
    <row r="30" spans="1:5" ht="15.75" customHeight="1">
      <c r="A30" s="9"/>
    </row>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6">
    <mergeCell ref="A5:E5"/>
    <mergeCell ref="A6:E6"/>
    <mergeCell ref="A13:E13"/>
    <mergeCell ref="A20:B20"/>
    <mergeCell ref="A1:A3"/>
    <mergeCell ref="B1:C3"/>
  </mergeCells>
  <pageMargins left="0.7" right="0.7" top="0.75" bottom="0.75" header="0" footer="0"/>
  <pageSetup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1004"/>
  <sheetViews>
    <sheetView view="pageBreakPreview" zoomScale="71" zoomScaleNormal="100" zoomScaleSheetLayoutView="71" workbookViewId="0">
      <selection activeCell="C24" sqref="C24:F24"/>
    </sheetView>
  </sheetViews>
  <sheetFormatPr baseColWidth="10" defaultColWidth="14.42578125" defaultRowHeight="15" customHeight="1"/>
  <cols>
    <col min="1" max="1" width="141.28515625" customWidth="1"/>
    <col min="2" max="2" width="25.42578125" customWidth="1"/>
    <col min="3" max="6" width="19.28515625" customWidth="1"/>
    <col min="7" max="14" width="10.7109375" customWidth="1"/>
  </cols>
  <sheetData>
    <row r="1" spans="1:8" ht="15" customHeight="1">
      <c r="A1" s="128"/>
      <c r="B1" s="133" t="s">
        <v>384</v>
      </c>
      <c r="C1" s="134"/>
      <c r="D1" s="147"/>
      <c r="E1" s="76" t="s">
        <v>385</v>
      </c>
      <c r="F1" s="76" t="s">
        <v>386</v>
      </c>
    </row>
    <row r="2" spans="1:8" ht="15" customHeight="1">
      <c r="A2" s="129"/>
      <c r="B2" s="133"/>
      <c r="C2" s="134"/>
      <c r="D2" s="147"/>
      <c r="E2" s="77" t="s">
        <v>387</v>
      </c>
      <c r="F2" s="76">
        <v>1</v>
      </c>
    </row>
    <row r="3" spans="1:8" ht="15" customHeight="1">
      <c r="A3" s="130"/>
      <c r="B3" s="133"/>
      <c r="C3" s="134"/>
      <c r="D3" s="147"/>
      <c r="E3" s="77" t="s">
        <v>388</v>
      </c>
      <c r="F3" s="78">
        <v>44855</v>
      </c>
    </row>
    <row r="5" spans="1:8">
      <c r="A5" s="140" t="s">
        <v>0</v>
      </c>
      <c r="B5" s="141"/>
      <c r="C5" s="142"/>
      <c r="D5" s="142"/>
      <c r="E5" s="142"/>
      <c r="F5" s="142"/>
      <c r="G5" s="1"/>
      <c r="H5" s="2"/>
    </row>
    <row r="6" spans="1:8" ht="15.75">
      <c r="A6" s="143" t="s">
        <v>1</v>
      </c>
      <c r="B6" s="145" t="s">
        <v>305</v>
      </c>
      <c r="C6" s="55">
        <v>2019</v>
      </c>
      <c r="D6" s="55">
        <v>2020</v>
      </c>
      <c r="E6" s="55">
        <v>2021</v>
      </c>
      <c r="F6" s="55">
        <v>2022</v>
      </c>
      <c r="G6" s="3"/>
      <c r="H6" s="3"/>
    </row>
    <row r="7" spans="1:8" ht="31.5">
      <c r="A7" s="144"/>
      <c r="B7" s="146"/>
      <c r="C7" s="56" t="s">
        <v>3</v>
      </c>
      <c r="D7" s="57" t="s">
        <v>3</v>
      </c>
      <c r="E7" s="57" t="s">
        <v>3</v>
      </c>
      <c r="F7" s="58" t="s">
        <v>3</v>
      </c>
      <c r="G7" s="3"/>
      <c r="H7" s="3"/>
    </row>
    <row r="8" spans="1:8" ht="15.75">
      <c r="A8" s="90" t="s">
        <v>4</v>
      </c>
      <c r="B8" s="85">
        <f>SUM(B9:B12)/132*100</f>
        <v>37.878787878787875</v>
      </c>
      <c r="C8" s="52">
        <f>SUM(C9:C12)/132*100</f>
        <v>20.454545454545457</v>
      </c>
      <c r="D8" s="52">
        <f>SUM(D9:D12)/132*100</f>
        <v>20.454545454545457</v>
      </c>
      <c r="E8" s="53">
        <f>SUM(E9:E12)/132*100</f>
        <v>25</v>
      </c>
      <c r="F8" s="54">
        <f>SUM(F9:F12)/132*100</f>
        <v>22.727272727272727</v>
      </c>
    </row>
    <row r="9" spans="1:8" ht="15.75">
      <c r="A9" s="6" t="s">
        <v>5</v>
      </c>
      <c r="B9" s="86">
        <v>14</v>
      </c>
      <c r="C9" s="59">
        <f>'LINEA 1'!$E$22</f>
        <v>13</v>
      </c>
      <c r="D9" s="59">
        <f>SUM('LINEA 1'!I9:I21)</f>
        <v>13</v>
      </c>
      <c r="E9" s="60">
        <f>SUM('LINEA 1'!M8:M21)</f>
        <v>14</v>
      </c>
      <c r="F9" s="61">
        <f>SUM('LINEA 1'!Q8:Q21)</f>
        <v>14</v>
      </c>
    </row>
    <row r="10" spans="1:8" ht="15.75">
      <c r="A10" s="6" t="s">
        <v>6</v>
      </c>
      <c r="B10" s="86">
        <v>13</v>
      </c>
      <c r="C10" s="59">
        <f>'LINEA 1'!$E$38</f>
        <v>4</v>
      </c>
      <c r="D10" s="59">
        <f>SUM('LINEA 1'!I25:I37)</f>
        <v>4</v>
      </c>
      <c r="E10" s="60">
        <f>SUM('LINEA 1'!M25:M37)</f>
        <v>9</v>
      </c>
      <c r="F10" s="61">
        <f>SUM('LINEA 1'!Q25:Q37)</f>
        <v>9</v>
      </c>
    </row>
    <row r="11" spans="1:8" ht="15.75">
      <c r="A11" s="6" t="s">
        <v>7</v>
      </c>
      <c r="B11" s="86">
        <v>13</v>
      </c>
      <c r="C11" s="59">
        <f>'LINEA 1'!$E$54</f>
        <v>2</v>
      </c>
      <c r="D11" s="59">
        <f>SUM('LINEA 1'!I41:I53)</f>
        <v>2</v>
      </c>
      <c r="E11" s="60">
        <f>SUM('LINEA 1'!M41:M53)</f>
        <v>2</v>
      </c>
      <c r="F11" s="61">
        <f>'LINEA 1'!$Q$54</f>
        <v>2</v>
      </c>
    </row>
    <row r="12" spans="1:8" ht="15.75">
      <c r="A12" s="6" t="s">
        <v>8</v>
      </c>
      <c r="B12" s="86">
        <v>10</v>
      </c>
      <c r="C12" s="59">
        <f>SUM('LINEA 1'!E57:E66)</f>
        <v>8</v>
      </c>
      <c r="D12" s="59">
        <f>SUM('LINEA 1'!I57:I66)</f>
        <v>8</v>
      </c>
      <c r="E12" s="60">
        <f>SUM('LINEA 1'!M57:M66)</f>
        <v>8</v>
      </c>
      <c r="F12" s="62">
        <v>5</v>
      </c>
    </row>
    <row r="13" spans="1:8" ht="15.75">
      <c r="A13" s="47" t="s">
        <v>9</v>
      </c>
      <c r="B13" s="85">
        <f>SUM(B14:B18)/132*100</f>
        <v>36.363636363636367</v>
      </c>
      <c r="C13" s="52">
        <f>SUM(C14:C18)/132*100</f>
        <v>20.454545454545457</v>
      </c>
      <c r="D13" s="52">
        <f>SUM(D14:D18)/132*100</f>
        <v>21.212121212121211</v>
      </c>
      <c r="E13" s="53">
        <f>SUM(E14:E18)/132*100</f>
        <v>22.727272727272727</v>
      </c>
      <c r="F13" s="54">
        <f>SUM(F14:F18)/132*100</f>
        <v>24.242424242424242</v>
      </c>
    </row>
    <row r="14" spans="1:8" ht="15.75">
      <c r="A14" s="6" t="s">
        <v>10</v>
      </c>
      <c r="B14" s="86">
        <v>12</v>
      </c>
      <c r="C14" s="63">
        <f>SUM('LINEA 2'!D7:D18)</f>
        <v>9</v>
      </c>
      <c r="D14" s="63">
        <f>SUM('LINEA 2'!H7:H18)</f>
        <v>9</v>
      </c>
      <c r="E14" s="64">
        <f>SUM('LINEA 2'!L7:L18)</f>
        <v>8</v>
      </c>
      <c r="F14" s="62">
        <f>SUM('LINEA 2'!P7:P18)</f>
        <v>9</v>
      </c>
    </row>
    <row r="15" spans="1:8" ht="15.75">
      <c r="A15" s="6" t="s">
        <v>11</v>
      </c>
      <c r="B15" s="86">
        <v>6</v>
      </c>
      <c r="C15" s="63">
        <f>SUM('LINEA 2'!D22:D27)</f>
        <v>5</v>
      </c>
      <c r="D15" s="63">
        <f>SUM('LINEA 2'!H22:H27)</f>
        <v>3</v>
      </c>
      <c r="E15" s="64">
        <f>SUM('LINEA 2'!L22:L27)</f>
        <v>5</v>
      </c>
      <c r="F15" s="62">
        <f>SUM('LINEA 2'!P28)</f>
        <v>6</v>
      </c>
    </row>
    <row r="16" spans="1:8" ht="15.75">
      <c r="A16" s="6" t="s">
        <v>12</v>
      </c>
      <c r="B16" s="86">
        <v>15</v>
      </c>
      <c r="C16" s="63">
        <f>SUM('LINEA 2'!D31:D45)</f>
        <v>6</v>
      </c>
      <c r="D16" s="63">
        <f>SUM('LINEA 2'!H31:H45)</f>
        <v>7</v>
      </c>
      <c r="E16" s="64">
        <f>SUM('LINEA 2'!L31:L45)</f>
        <v>7</v>
      </c>
      <c r="F16" s="62">
        <f>SUM('LINEA 2'!P31:P45)</f>
        <v>7</v>
      </c>
    </row>
    <row r="17" spans="1:6" ht="15.75">
      <c r="A17" s="6" t="s">
        <v>13</v>
      </c>
      <c r="B17" s="86">
        <v>11</v>
      </c>
      <c r="C17" s="63">
        <f>SUM('LINEA 2'!D49:D59)</f>
        <v>3</v>
      </c>
      <c r="D17" s="63">
        <f>SUM('LINEA 2'!H49:H59)</f>
        <v>5</v>
      </c>
      <c r="E17" s="64">
        <f>SUM('LINEA 2'!L49:L59)</f>
        <v>6</v>
      </c>
      <c r="F17" s="62">
        <f>SUM('LINEA 2'!P49:P59)</f>
        <v>6</v>
      </c>
    </row>
    <row r="18" spans="1:6" ht="15.75">
      <c r="A18" s="6" t="s">
        <v>14</v>
      </c>
      <c r="B18" s="86">
        <v>4</v>
      </c>
      <c r="C18" s="63">
        <f>SUM('LINEA 2'!D63:D66)</f>
        <v>4</v>
      </c>
      <c r="D18" s="63">
        <f>SUM('LINEA 2'!H63:H66)</f>
        <v>4</v>
      </c>
      <c r="E18" s="64">
        <f>SUM('LINEA 2'!L63:L66)</f>
        <v>4</v>
      </c>
      <c r="F18" s="62">
        <f>SUM('LINEA 2'!P63:P66)</f>
        <v>4</v>
      </c>
    </row>
    <row r="19" spans="1:6" ht="15.75">
      <c r="A19" s="5" t="s">
        <v>15</v>
      </c>
      <c r="B19" s="85">
        <f>SUM(B20:B23)/132*100</f>
        <v>25.757575757575758</v>
      </c>
      <c r="C19" s="52">
        <f>SUM(C20:C23)/132*100</f>
        <v>21.969696969696969</v>
      </c>
      <c r="D19" s="52">
        <f>SUM(D20:D23)/132*100</f>
        <v>18.939393939393938</v>
      </c>
      <c r="E19" s="53">
        <f>SUM(E20:E23)/132*100</f>
        <v>19.696969696969695</v>
      </c>
      <c r="F19" s="54">
        <f>SUM(F20:F23)/132*100</f>
        <v>20.454545454545457</v>
      </c>
    </row>
    <row r="20" spans="1:6" ht="15.75">
      <c r="A20" s="7" t="s">
        <v>16</v>
      </c>
      <c r="B20" s="87">
        <v>15</v>
      </c>
      <c r="C20" s="63">
        <f>SUM('LINEA 3'!D7:D21)</f>
        <v>13</v>
      </c>
      <c r="D20" s="63">
        <f>SUM('LINEA 3'!H7:H21)</f>
        <v>13</v>
      </c>
      <c r="E20" s="64">
        <f>SUM('LINEA 3'!L22)</f>
        <v>13</v>
      </c>
      <c r="F20" s="62">
        <f>SUM('LINEA 3'!P7:P21)</f>
        <v>13</v>
      </c>
    </row>
    <row r="21" spans="1:6" ht="15.75">
      <c r="A21" s="7" t="s">
        <v>17</v>
      </c>
      <c r="B21" s="87">
        <v>5</v>
      </c>
      <c r="C21" s="63">
        <f>SUM('LINEA 3'!D25:D29)</f>
        <v>5</v>
      </c>
      <c r="D21" s="63">
        <f>SUM('LINEA 3'!H25:H29)</f>
        <v>2</v>
      </c>
      <c r="E21" s="64">
        <f>SUM('LINEA 3'!L30)</f>
        <v>2</v>
      </c>
      <c r="F21" s="62">
        <f>SUM('LINEA 3'!P25:P29)</f>
        <v>3</v>
      </c>
    </row>
    <row r="22" spans="1:6" ht="15.75">
      <c r="A22" s="7" t="s">
        <v>18</v>
      </c>
      <c r="B22" s="87">
        <v>6</v>
      </c>
      <c r="C22" s="63">
        <f>SUM('LINEA 3'!D33:D38)</f>
        <v>6</v>
      </c>
      <c r="D22" s="63">
        <f>SUM('LINEA 3'!H33:H38)</f>
        <v>6</v>
      </c>
      <c r="E22" s="64">
        <f>SUM('LINEA 3'!L39)</f>
        <v>6</v>
      </c>
      <c r="F22" s="62">
        <f>SUM('LINEA 3'!P33:P38)</f>
        <v>5</v>
      </c>
    </row>
    <row r="23" spans="1:6" ht="15.75">
      <c r="A23" s="45" t="s">
        <v>19</v>
      </c>
      <c r="B23" s="88">
        <v>8</v>
      </c>
      <c r="C23" s="65">
        <f>SUM('LINEA 3'!D42:D49)</f>
        <v>5</v>
      </c>
      <c r="D23" s="65">
        <f>SUM('LINEA 3'!H42:H49)</f>
        <v>4</v>
      </c>
      <c r="E23" s="66">
        <f>SUM('LINEA 3'!L50)</f>
        <v>5</v>
      </c>
      <c r="F23" s="67">
        <f>SUM('LINEA 3'!P42:P49)</f>
        <v>6</v>
      </c>
    </row>
    <row r="24" spans="1:6" ht="15" customHeight="1">
      <c r="A24" s="46" t="s">
        <v>303</v>
      </c>
      <c r="B24" s="89">
        <f>SUM(B8,B13,B19)</f>
        <v>100</v>
      </c>
      <c r="C24" s="68">
        <f>SUM(C8,C13,C19)</f>
        <v>62.878787878787882</v>
      </c>
      <c r="D24" s="68">
        <f>SUM(D8,D13,D19)</f>
        <v>60.606060606060609</v>
      </c>
      <c r="E24" s="68">
        <f>SUM(E8,E13,E19)</f>
        <v>67.424242424242422</v>
      </c>
      <c r="F24" s="68">
        <f>SUM(F8,F13,F19)</f>
        <v>67.424242424242422</v>
      </c>
    </row>
    <row r="25" spans="1:6" ht="15.75" customHeight="1">
      <c r="A25" s="48" t="s">
        <v>304</v>
      </c>
      <c r="B25" s="62"/>
      <c r="C25" s="137">
        <f>SUM(C24:F24/132 *100)</f>
        <v>47.635445362718094</v>
      </c>
      <c r="D25" s="138"/>
      <c r="E25" s="138"/>
      <c r="F25" s="139"/>
    </row>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6">
    <mergeCell ref="C25:F25"/>
    <mergeCell ref="A5:F5"/>
    <mergeCell ref="A6:A7"/>
    <mergeCell ref="B6:B7"/>
    <mergeCell ref="A1:A3"/>
    <mergeCell ref="B1:D3"/>
  </mergeCells>
  <pageMargins left="0.7" right="0.7" top="0.75" bottom="0.75" header="0" footer="0"/>
  <pageSetup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A996"/>
  <sheetViews>
    <sheetView tabSelected="1" view="pageBreakPreview" topLeftCell="T34" zoomScaleNormal="100" zoomScaleSheetLayoutView="100" workbookViewId="0">
      <selection activeCell="W37" sqref="W37"/>
    </sheetView>
  </sheetViews>
  <sheetFormatPr baseColWidth="10" defaultColWidth="14.42578125" defaultRowHeight="15" customHeight="1"/>
  <cols>
    <col min="1" max="1" width="7.140625" customWidth="1"/>
    <col min="2" max="2" width="10.7109375" customWidth="1"/>
    <col min="3" max="3" width="41.5703125" customWidth="1"/>
    <col min="4" max="4" width="4.7109375" bestFit="1" customWidth="1"/>
    <col min="5" max="5" width="10" bestFit="1" customWidth="1"/>
    <col min="6" max="6" width="13.140625" bestFit="1" customWidth="1"/>
    <col min="7" max="7" width="255.7109375" bestFit="1" customWidth="1"/>
    <col min="8" max="8" width="6.7109375" bestFit="1" customWidth="1"/>
    <col min="9" max="9" width="11.5703125" bestFit="1" customWidth="1"/>
    <col min="10" max="10" width="16.42578125" bestFit="1" customWidth="1"/>
    <col min="11" max="11" width="255.7109375" bestFit="1" customWidth="1"/>
    <col min="12" max="12" width="6.28515625" bestFit="1" customWidth="1"/>
    <col min="13" max="13" width="11.5703125" bestFit="1" customWidth="1"/>
    <col min="14" max="14" width="16.42578125" bestFit="1" customWidth="1"/>
    <col min="15" max="15" width="255.7109375" bestFit="1" customWidth="1"/>
    <col min="16" max="16" width="10.7109375" customWidth="1"/>
    <col min="17" max="17" width="13.42578125" hidden="1" customWidth="1"/>
    <col min="18" max="18" width="13.140625" bestFit="1" customWidth="1"/>
    <col min="19" max="19" width="255.7109375" bestFit="1" customWidth="1"/>
    <col min="20" max="22" width="10.7109375" customWidth="1"/>
    <col min="23" max="23" width="115.7109375" customWidth="1"/>
    <col min="24" max="24" width="10.7109375" customWidth="1"/>
    <col min="25" max="25" width="14.85546875" bestFit="1" customWidth="1"/>
    <col min="26" max="29" width="10.7109375" customWidth="1"/>
  </cols>
  <sheetData>
    <row r="1" spans="1:27" ht="15" customHeight="1">
      <c r="A1" s="178"/>
      <c r="B1" s="178"/>
      <c r="C1" s="133" t="s">
        <v>389</v>
      </c>
      <c r="D1" s="134"/>
      <c r="E1" s="134"/>
      <c r="F1" s="134"/>
      <c r="G1" s="134"/>
      <c r="H1" s="134"/>
      <c r="I1" s="134"/>
      <c r="J1" s="134"/>
      <c r="K1" s="134"/>
      <c r="L1" s="134"/>
      <c r="M1" s="134"/>
      <c r="N1" s="134"/>
      <c r="O1" s="134"/>
      <c r="P1" s="134"/>
      <c r="Q1" s="134"/>
      <c r="R1" s="134"/>
      <c r="S1" s="134"/>
      <c r="T1" s="134"/>
      <c r="U1" s="147"/>
      <c r="V1" s="76" t="s">
        <v>385</v>
      </c>
      <c r="W1" s="76" t="s">
        <v>386</v>
      </c>
    </row>
    <row r="2" spans="1:27" ht="15" customHeight="1">
      <c r="A2" s="178"/>
      <c r="B2" s="178"/>
      <c r="C2" s="133"/>
      <c r="D2" s="134"/>
      <c r="E2" s="134"/>
      <c r="F2" s="134"/>
      <c r="G2" s="134"/>
      <c r="H2" s="134"/>
      <c r="I2" s="134"/>
      <c r="J2" s="134"/>
      <c r="K2" s="134"/>
      <c r="L2" s="134"/>
      <c r="M2" s="134"/>
      <c r="N2" s="134"/>
      <c r="O2" s="134"/>
      <c r="P2" s="134"/>
      <c r="Q2" s="134"/>
      <c r="R2" s="134"/>
      <c r="S2" s="134"/>
      <c r="T2" s="134"/>
      <c r="U2" s="147"/>
      <c r="V2" s="77" t="s">
        <v>387</v>
      </c>
      <c r="W2" s="76">
        <v>1</v>
      </c>
    </row>
    <row r="3" spans="1:27" ht="15" customHeight="1">
      <c r="A3" s="178"/>
      <c r="B3" s="178"/>
      <c r="C3" s="133"/>
      <c r="D3" s="134"/>
      <c r="E3" s="134"/>
      <c r="F3" s="134"/>
      <c r="G3" s="134"/>
      <c r="H3" s="134"/>
      <c r="I3" s="134"/>
      <c r="J3" s="134"/>
      <c r="K3" s="134"/>
      <c r="L3" s="134"/>
      <c r="M3" s="134"/>
      <c r="N3" s="134"/>
      <c r="O3" s="134"/>
      <c r="P3" s="134"/>
      <c r="Q3" s="134"/>
      <c r="R3" s="134"/>
      <c r="S3" s="134"/>
      <c r="T3" s="134"/>
      <c r="U3" s="147"/>
      <c r="V3" s="77" t="s">
        <v>388</v>
      </c>
      <c r="W3" s="78">
        <v>44855</v>
      </c>
    </row>
    <row r="4" spans="1:27" ht="15" customHeight="1">
      <c r="A4" s="148"/>
      <c r="B4" s="148"/>
      <c r="C4" s="148"/>
      <c r="D4" s="148"/>
      <c r="E4" s="148"/>
      <c r="F4" s="148"/>
      <c r="G4" s="148"/>
      <c r="H4" s="148"/>
      <c r="I4" s="148"/>
      <c r="J4" s="148"/>
      <c r="K4" s="148"/>
      <c r="L4" s="148"/>
      <c r="M4" s="148"/>
      <c r="N4" s="148"/>
      <c r="O4" s="148"/>
      <c r="P4" s="148"/>
      <c r="Q4" s="148"/>
      <c r="R4" s="148"/>
      <c r="S4" s="148"/>
    </row>
    <row r="5" spans="1:27" ht="15.75" customHeight="1">
      <c r="A5" s="176" t="s">
        <v>4</v>
      </c>
      <c r="B5" s="177"/>
      <c r="C5" s="177"/>
      <c r="D5" s="177"/>
      <c r="E5" s="177"/>
      <c r="F5" s="177"/>
      <c r="G5" s="177"/>
      <c r="H5" s="177"/>
      <c r="I5" s="177"/>
      <c r="J5" s="177"/>
      <c r="K5" s="177"/>
      <c r="L5" s="177"/>
      <c r="M5" s="177"/>
      <c r="N5" s="177"/>
      <c r="O5" s="177"/>
      <c r="P5" s="177"/>
      <c r="Q5" s="177"/>
      <c r="R5" s="177"/>
      <c r="S5" s="177"/>
      <c r="T5" s="177"/>
      <c r="U5" s="177"/>
      <c r="V5" s="177"/>
      <c r="W5" s="177"/>
      <c r="Y5" s="4"/>
      <c r="Z5" s="4" t="s">
        <v>96</v>
      </c>
      <c r="AA5" s="4" t="s">
        <v>97</v>
      </c>
    </row>
    <row r="6" spans="1:27" ht="24.75" customHeight="1">
      <c r="A6" s="174" t="s">
        <v>5</v>
      </c>
      <c r="B6" s="175"/>
      <c r="C6" s="175"/>
      <c r="D6" s="175"/>
      <c r="E6" s="175"/>
      <c r="F6" s="175"/>
      <c r="G6" s="175"/>
      <c r="H6" s="175"/>
      <c r="I6" s="175"/>
      <c r="J6" s="175"/>
      <c r="K6" s="175"/>
      <c r="L6" s="175"/>
      <c r="M6" s="175"/>
      <c r="N6" s="175"/>
      <c r="O6" s="175"/>
      <c r="P6" s="175"/>
      <c r="Q6" s="175"/>
      <c r="R6" s="175"/>
      <c r="S6" s="175"/>
      <c r="T6" s="175"/>
      <c r="U6" s="175"/>
      <c r="V6" s="175"/>
      <c r="W6" s="175"/>
      <c r="Y6" s="82" t="s">
        <v>25</v>
      </c>
      <c r="Z6" s="4" t="s">
        <v>26</v>
      </c>
      <c r="AA6" s="10">
        <v>1</v>
      </c>
    </row>
    <row r="7" spans="1:27" ht="30.75" customHeight="1">
      <c r="A7" s="160" t="s">
        <v>27</v>
      </c>
      <c r="B7" s="161"/>
      <c r="C7" s="162"/>
      <c r="D7" s="18">
        <v>2019</v>
      </c>
      <c r="E7" s="18" t="s">
        <v>28</v>
      </c>
      <c r="F7" s="18" t="s">
        <v>29</v>
      </c>
      <c r="G7" s="18" t="s">
        <v>30</v>
      </c>
      <c r="H7" s="18">
        <v>2020</v>
      </c>
      <c r="I7" s="18" t="s">
        <v>28</v>
      </c>
      <c r="J7" s="18" t="s">
        <v>29</v>
      </c>
      <c r="K7" s="18" t="s">
        <v>30</v>
      </c>
      <c r="L7" s="18">
        <v>2021</v>
      </c>
      <c r="M7" s="18" t="s">
        <v>28</v>
      </c>
      <c r="N7" s="18" t="s">
        <v>29</v>
      </c>
      <c r="O7" s="18" t="s">
        <v>30</v>
      </c>
      <c r="P7" s="18">
        <v>2022</v>
      </c>
      <c r="Q7" s="18" t="s">
        <v>28</v>
      </c>
      <c r="R7" s="18" t="s">
        <v>29</v>
      </c>
      <c r="S7" s="18" t="s">
        <v>30</v>
      </c>
      <c r="T7" s="18">
        <v>2023</v>
      </c>
      <c r="U7" s="18" t="s">
        <v>28</v>
      </c>
      <c r="V7" s="18" t="s">
        <v>29</v>
      </c>
      <c r="W7" s="18" t="s">
        <v>30</v>
      </c>
      <c r="X7" s="37"/>
      <c r="Y7" s="81" t="s">
        <v>31</v>
      </c>
      <c r="Z7" s="4" t="s">
        <v>32</v>
      </c>
      <c r="AA7" s="10">
        <v>0</v>
      </c>
    </row>
    <row r="8" spans="1:27" ht="151.5" customHeight="1">
      <c r="A8" s="154" t="s">
        <v>3</v>
      </c>
      <c r="B8" s="159" t="s">
        <v>33</v>
      </c>
      <c r="C8" s="150"/>
      <c r="D8" s="18" t="s">
        <v>26</v>
      </c>
      <c r="E8" s="16">
        <v>1</v>
      </c>
      <c r="F8" s="19" t="s">
        <v>247</v>
      </c>
      <c r="G8" s="16" t="s">
        <v>306</v>
      </c>
      <c r="H8" s="18" t="s">
        <v>26</v>
      </c>
      <c r="I8" s="16">
        <f>IFERROR(VLOOKUP(H8,Z6:AA7,"2",FALSE),"")</f>
        <v>1</v>
      </c>
      <c r="J8" s="19" t="s">
        <v>247</v>
      </c>
      <c r="K8" s="16" t="s">
        <v>306</v>
      </c>
      <c r="L8" s="18" t="s">
        <v>26</v>
      </c>
      <c r="M8" s="16">
        <f t="shared" ref="M8:M21" si="0">IFERROR(VLOOKUP(L8,Z$6:AA$7,"2",FALSE),"")</f>
        <v>1</v>
      </c>
      <c r="N8" s="19" t="s">
        <v>247</v>
      </c>
      <c r="O8" s="16" t="s">
        <v>306</v>
      </c>
      <c r="P8" s="18" t="s">
        <v>26</v>
      </c>
      <c r="Q8" s="16">
        <f t="shared" ref="Q8" si="1">IFERROR(VLOOKUP(P8,Z$6:AA$7,"2",FALSE),"")</f>
        <v>1</v>
      </c>
      <c r="R8" s="19" t="s">
        <v>247</v>
      </c>
      <c r="S8" s="16" t="s">
        <v>306</v>
      </c>
      <c r="T8" s="18" t="s">
        <v>26</v>
      </c>
      <c r="U8" s="16">
        <f t="shared" ref="U8:U21" si="2">IFERROR(VLOOKUP(T8,Z$6:AA$7,"2",FALSE),"")</f>
        <v>1</v>
      </c>
      <c r="V8" s="16" t="s">
        <v>252</v>
      </c>
      <c r="W8" s="16" t="s">
        <v>451</v>
      </c>
      <c r="X8" s="101"/>
    </row>
    <row r="9" spans="1:27" ht="147" customHeight="1">
      <c r="A9" s="150"/>
      <c r="B9" s="159" t="s">
        <v>34</v>
      </c>
      <c r="C9" s="150"/>
      <c r="D9" s="18" t="s">
        <v>26</v>
      </c>
      <c r="E9" s="16">
        <v>1</v>
      </c>
      <c r="F9" s="19" t="s">
        <v>247</v>
      </c>
      <c r="G9" s="16" t="s">
        <v>307</v>
      </c>
      <c r="H9" s="18" t="s">
        <v>26</v>
      </c>
      <c r="I9" s="16">
        <f t="shared" ref="I9:I21" si="3">IFERROR(VLOOKUP(H9,Z$6:AA$7,"2",FALSE),"")</f>
        <v>1</v>
      </c>
      <c r="J9" s="16" t="s">
        <v>256</v>
      </c>
      <c r="K9" s="16" t="s">
        <v>265</v>
      </c>
      <c r="L9" s="18" t="s">
        <v>26</v>
      </c>
      <c r="M9" s="16">
        <f t="shared" si="0"/>
        <v>1</v>
      </c>
      <c r="N9" s="16" t="s">
        <v>252</v>
      </c>
      <c r="O9" s="16" t="s">
        <v>261</v>
      </c>
      <c r="P9" s="18" t="s">
        <v>26</v>
      </c>
      <c r="Q9" s="16">
        <f t="shared" ref="Q9:Q21" si="4">IFERROR(VLOOKUP(P9,Z$6:AA$7,"2",FALSE),"")</f>
        <v>1</v>
      </c>
      <c r="R9" s="16" t="s">
        <v>252</v>
      </c>
      <c r="S9" s="16" t="s">
        <v>308</v>
      </c>
      <c r="T9" s="18" t="s">
        <v>26</v>
      </c>
      <c r="U9" s="16">
        <f t="shared" si="2"/>
        <v>1</v>
      </c>
      <c r="V9" s="16" t="s">
        <v>252</v>
      </c>
      <c r="W9" s="16" t="s">
        <v>398</v>
      </c>
      <c r="X9" s="101"/>
    </row>
    <row r="10" spans="1:27" ht="97.5" customHeight="1">
      <c r="A10" s="150"/>
      <c r="B10" s="159" t="s">
        <v>35</v>
      </c>
      <c r="C10" s="150"/>
      <c r="D10" s="18" t="s">
        <v>26</v>
      </c>
      <c r="E10" s="16">
        <v>1</v>
      </c>
      <c r="F10" s="19" t="s">
        <v>256</v>
      </c>
      <c r="G10" s="16" t="s">
        <v>309</v>
      </c>
      <c r="H10" s="18" t="s">
        <v>26</v>
      </c>
      <c r="I10" s="16">
        <f t="shared" si="3"/>
        <v>1</v>
      </c>
      <c r="J10" s="16" t="s">
        <v>247</v>
      </c>
      <c r="K10" s="16" t="s">
        <v>310</v>
      </c>
      <c r="L10" s="18" t="s">
        <v>26</v>
      </c>
      <c r="M10" s="16">
        <f t="shared" si="0"/>
        <v>1</v>
      </c>
      <c r="N10" s="16" t="s">
        <v>314</v>
      </c>
      <c r="O10" s="16" t="s">
        <v>268</v>
      </c>
      <c r="P10" s="18" t="s">
        <v>26</v>
      </c>
      <c r="Q10" s="16">
        <f t="shared" si="4"/>
        <v>1</v>
      </c>
      <c r="R10" s="16" t="s">
        <v>252</v>
      </c>
      <c r="S10" s="16" t="s">
        <v>311</v>
      </c>
      <c r="T10" s="18" t="s">
        <v>26</v>
      </c>
      <c r="U10" s="16">
        <f t="shared" si="2"/>
        <v>1</v>
      </c>
      <c r="V10" s="16" t="s">
        <v>399</v>
      </c>
      <c r="W10" s="16" t="s">
        <v>452</v>
      </c>
      <c r="X10" s="101"/>
    </row>
    <row r="11" spans="1:27" ht="67.5" customHeight="1">
      <c r="A11" s="150"/>
      <c r="B11" s="159" t="s">
        <v>36</v>
      </c>
      <c r="C11" s="150"/>
      <c r="D11" s="18" t="s">
        <v>26</v>
      </c>
      <c r="E11" s="16">
        <f t="shared" ref="E11:E21" si="5">IFERROR(VLOOKUP(D11,Z$6:AA$7,"2",FALSE),"")</f>
        <v>1</v>
      </c>
      <c r="F11" s="19" t="s">
        <v>257</v>
      </c>
      <c r="G11" s="16" t="s">
        <v>251</v>
      </c>
      <c r="H11" s="18" t="s">
        <v>26</v>
      </c>
      <c r="I11" s="16">
        <f t="shared" si="3"/>
        <v>1</v>
      </c>
      <c r="J11" s="16" t="s">
        <v>258</v>
      </c>
      <c r="K11" s="16" t="s">
        <v>312</v>
      </c>
      <c r="L11" s="18" t="s">
        <v>26</v>
      </c>
      <c r="M11" s="16">
        <f t="shared" si="0"/>
        <v>1</v>
      </c>
      <c r="N11" s="16" t="s">
        <v>257</v>
      </c>
      <c r="O11" s="16" t="s">
        <v>313</v>
      </c>
      <c r="P11" s="18" t="s">
        <v>26</v>
      </c>
      <c r="Q11" s="16">
        <f t="shared" si="4"/>
        <v>1</v>
      </c>
      <c r="R11" s="16" t="s">
        <v>453</v>
      </c>
      <c r="S11" s="16" t="s">
        <v>270</v>
      </c>
      <c r="T11" s="18" t="s">
        <v>26</v>
      </c>
      <c r="U11" s="16">
        <f t="shared" si="2"/>
        <v>1</v>
      </c>
      <c r="V11" s="16" t="s">
        <v>257</v>
      </c>
      <c r="W11" s="16" t="s">
        <v>400</v>
      </c>
      <c r="X11" s="101"/>
    </row>
    <row r="12" spans="1:27" ht="87.75" customHeight="1">
      <c r="A12" s="150"/>
      <c r="B12" s="151" t="s">
        <v>37</v>
      </c>
      <c r="C12" s="152"/>
      <c r="D12" s="18" t="s">
        <v>26</v>
      </c>
      <c r="E12" s="16">
        <f t="shared" si="5"/>
        <v>1</v>
      </c>
      <c r="F12" s="19" t="s">
        <v>247</v>
      </c>
      <c r="G12" s="16" t="s">
        <v>393</v>
      </c>
      <c r="H12" s="18" t="s">
        <v>26</v>
      </c>
      <c r="I12" s="16">
        <f t="shared" si="3"/>
        <v>1</v>
      </c>
      <c r="J12" s="19" t="s">
        <v>247</v>
      </c>
      <c r="K12" s="16" t="s">
        <v>394</v>
      </c>
      <c r="L12" s="18" t="s">
        <v>26</v>
      </c>
      <c r="M12" s="16">
        <f t="shared" si="0"/>
        <v>1</v>
      </c>
      <c r="N12" s="19" t="s">
        <v>247</v>
      </c>
      <c r="O12" s="16" t="s">
        <v>395</v>
      </c>
      <c r="P12" s="18" t="s">
        <v>26</v>
      </c>
      <c r="Q12" s="16">
        <f t="shared" si="4"/>
        <v>1</v>
      </c>
      <c r="R12" s="19" t="s">
        <v>247</v>
      </c>
      <c r="S12" s="16" t="s">
        <v>395</v>
      </c>
      <c r="T12" s="18" t="s">
        <v>26</v>
      </c>
      <c r="U12" s="16">
        <f t="shared" si="2"/>
        <v>1</v>
      </c>
      <c r="V12" s="19" t="s">
        <v>247</v>
      </c>
      <c r="W12" s="16" t="s">
        <v>395</v>
      </c>
      <c r="X12" s="101"/>
    </row>
    <row r="13" spans="1:27" s="98" customFormat="1" ht="35.25" customHeight="1">
      <c r="A13" s="150"/>
      <c r="B13" s="170" t="s">
        <v>38</v>
      </c>
      <c r="C13" s="171"/>
      <c r="D13" s="96" t="s">
        <v>32</v>
      </c>
      <c r="E13" s="97">
        <f t="shared" si="5"/>
        <v>0</v>
      </c>
      <c r="F13" s="97"/>
      <c r="G13" s="97"/>
      <c r="H13" s="96" t="s">
        <v>26</v>
      </c>
      <c r="I13" s="97">
        <f t="shared" si="3"/>
        <v>1</v>
      </c>
      <c r="J13" s="97" t="s">
        <v>247</v>
      </c>
      <c r="K13" s="97" t="s">
        <v>315</v>
      </c>
      <c r="L13" s="96" t="s">
        <v>26</v>
      </c>
      <c r="M13" s="97">
        <f t="shared" si="0"/>
        <v>1</v>
      </c>
      <c r="N13" s="97" t="s">
        <v>252</v>
      </c>
      <c r="O13" s="97" t="s">
        <v>316</v>
      </c>
      <c r="P13" s="96" t="s">
        <v>26</v>
      </c>
      <c r="Q13" s="97">
        <f t="shared" si="4"/>
        <v>1</v>
      </c>
      <c r="R13" s="97" t="s">
        <v>252</v>
      </c>
      <c r="S13" s="97" t="s">
        <v>317</v>
      </c>
      <c r="T13" s="96" t="s">
        <v>26</v>
      </c>
      <c r="U13" s="16">
        <f t="shared" si="2"/>
        <v>1</v>
      </c>
      <c r="V13" s="97" t="s">
        <v>252</v>
      </c>
      <c r="W13" s="97" t="s">
        <v>403</v>
      </c>
      <c r="X13" s="102"/>
    </row>
    <row r="14" spans="1:27" ht="33.75" customHeight="1">
      <c r="A14" s="150"/>
      <c r="B14" s="159" t="s">
        <v>39</v>
      </c>
      <c r="C14" s="150"/>
      <c r="D14" s="18" t="s">
        <v>26</v>
      </c>
      <c r="E14" s="16">
        <f t="shared" si="5"/>
        <v>1</v>
      </c>
      <c r="F14" s="16" t="s">
        <v>252</v>
      </c>
      <c r="G14" s="16" t="s">
        <v>249</v>
      </c>
      <c r="H14" s="18" t="s">
        <v>26</v>
      </c>
      <c r="I14" s="16">
        <f t="shared" si="3"/>
        <v>1</v>
      </c>
      <c r="J14" s="16" t="s">
        <v>247</v>
      </c>
      <c r="K14" s="16" t="s">
        <v>259</v>
      </c>
      <c r="L14" s="18" t="s">
        <v>26</v>
      </c>
      <c r="M14" s="16">
        <f t="shared" si="0"/>
        <v>1</v>
      </c>
      <c r="N14" s="16" t="s">
        <v>247</v>
      </c>
      <c r="O14" s="16" t="s">
        <v>404</v>
      </c>
      <c r="P14" s="18" t="s">
        <v>26</v>
      </c>
      <c r="Q14" s="16">
        <f t="shared" si="4"/>
        <v>1</v>
      </c>
      <c r="R14" s="16" t="s">
        <v>252</v>
      </c>
      <c r="S14" s="16" t="s">
        <v>318</v>
      </c>
      <c r="T14" s="18" t="s">
        <v>26</v>
      </c>
      <c r="U14" s="16">
        <f t="shared" si="2"/>
        <v>1</v>
      </c>
      <c r="V14" s="16" t="s">
        <v>252</v>
      </c>
      <c r="W14" s="16" t="s">
        <v>405</v>
      </c>
      <c r="X14" s="101"/>
    </row>
    <row r="15" spans="1:27" ht="117" customHeight="1">
      <c r="A15" s="150"/>
      <c r="B15" s="159" t="s">
        <v>40</v>
      </c>
      <c r="C15" s="150"/>
      <c r="D15" s="18" t="s">
        <v>26</v>
      </c>
      <c r="E15" s="16">
        <f t="shared" si="5"/>
        <v>1</v>
      </c>
      <c r="F15" s="16" t="s">
        <v>252</v>
      </c>
      <c r="G15" s="16" t="s">
        <v>250</v>
      </c>
      <c r="H15" s="18" t="s">
        <v>26</v>
      </c>
      <c r="I15" s="16">
        <f t="shared" si="3"/>
        <v>1</v>
      </c>
      <c r="J15" s="16" t="s">
        <v>252</v>
      </c>
      <c r="K15" s="16" t="s">
        <v>262</v>
      </c>
      <c r="L15" s="18" t="s">
        <v>26</v>
      </c>
      <c r="M15" s="16">
        <f t="shared" si="0"/>
        <v>1</v>
      </c>
      <c r="N15" s="16" t="s">
        <v>252</v>
      </c>
      <c r="O15" s="16" t="s">
        <v>263</v>
      </c>
      <c r="P15" s="18" t="s">
        <v>26</v>
      </c>
      <c r="Q15" s="16">
        <f t="shared" si="4"/>
        <v>1</v>
      </c>
      <c r="R15" s="16" t="s">
        <v>252</v>
      </c>
      <c r="S15" s="16" t="s">
        <v>319</v>
      </c>
      <c r="T15" s="18" t="s">
        <v>26</v>
      </c>
      <c r="U15" s="16">
        <f t="shared" si="2"/>
        <v>1</v>
      </c>
      <c r="V15" s="16" t="s">
        <v>252</v>
      </c>
      <c r="W15" s="16" t="s">
        <v>454</v>
      </c>
      <c r="X15" s="101"/>
    </row>
    <row r="16" spans="1:27" ht="65.25" customHeight="1">
      <c r="A16" s="150"/>
      <c r="B16" s="159" t="s">
        <v>41</v>
      </c>
      <c r="C16" s="150"/>
      <c r="D16" s="18" t="s">
        <v>26</v>
      </c>
      <c r="E16" s="16">
        <f t="shared" si="5"/>
        <v>1</v>
      </c>
      <c r="F16" s="16" t="s">
        <v>252</v>
      </c>
      <c r="G16" s="16" t="s">
        <v>390</v>
      </c>
      <c r="H16" s="18" t="s">
        <v>26</v>
      </c>
      <c r="I16" s="16">
        <f t="shared" si="3"/>
        <v>1</v>
      </c>
      <c r="J16" s="16" t="s">
        <v>252</v>
      </c>
      <c r="K16" s="16" t="s">
        <v>391</v>
      </c>
      <c r="L16" s="18" t="s">
        <v>26</v>
      </c>
      <c r="M16" s="16">
        <f t="shared" si="0"/>
        <v>1</v>
      </c>
      <c r="N16" s="16" t="s">
        <v>252</v>
      </c>
      <c r="O16" s="16" t="s">
        <v>391</v>
      </c>
      <c r="P16" s="18" t="s">
        <v>26</v>
      </c>
      <c r="Q16" s="16">
        <f t="shared" si="4"/>
        <v>1</v>
      </c>
      <c r="R16" s="16" t="s">
        <v>252</v>
      </c>
      <c r="S16" s="16" t="s">
        <v>391</v>
      </c>
      <c r="T16" s="18" t="s">
        <v>26</v>
      </c>
      <c r="U16" s="16">
        <f t="shared" si="2"/>
        <v>1</v>
      </c>
      <c r="V16" s="16" t="s">
        <v>252</v>
      </c>
      <c r="W16" s="16" t="s">
        <v>391</v>
      </c>
      <c r="X16" s="101"/>
    </row>
    <row r="17" spans="1:24" ht="117" customHeight="1">
      <c r="A17" s="150"/>
      <c r="B17" s="159" t="s">
        <v>42</v>
      </c>
      <c r="C17" s="150"/>
      <c r="D17" s="18" t="s">
        <v>26</v>
      </c>
      <c r="E17" s="16">
        <f t="shared" si="5"/>
        <v>1</v>
      </c>
      <c r="F17" s="16" t="s">
        <v>252</v>
      </c>
      <c r="G17" s="16" t="s">
        <v>320</v>
      </c>
      <c r="H17" s="18" t="s">
        <v>26</v>
      </c>
      <c r="I17" s="16">
        <f t="shared" si="3"/>
        <v>1</v>
      </c>
      <c r="J17" s="16" t="s">
        <v>252</v>
      </c>
      <c r="K17" s="16" t="s">
        <v>260</v>
      </c>
      <c r="L17" s="18" t="s">
        <v>26</v>
      </c>
      <c r="M17" s="16">
        <f t="shared" si="0"/>
        <v>1</v>
      </c>
      <c r="N17" s="16" t="s">
        <v>252</v>
      </c>
      <c r="O17" s="16" t="s">
        <v>266</v>
      </c>
      <c r="P17" s="18" t="s">
        <v>26</v>
      </c>
      <c r="Q17" s="16">
        <f t="shared" si="4"/>
        <v>1</v>
      </c>
      <c r="R17" s="49" t="s">
        <v>252</v>
      </c>
      <c r="S17" s="16" t="s">
        <v>321</v>
      </c>
      <c r="T17" s="18" t="s">
        <v>26</v>
      </c>
      <c r="U17" s="16">
        <f t="shared" si="2"/>
        <v>1</v>
      </c>
      <c r="V17" s="49" t="s">
        <v>252</v>
      </c>
      <c r="W17" s="16" t="s">
        <v>321</v>
      </c>
      <c r="X17" s="101"/>
    </row>
    <row r="18" spans="1:24" ht="116.25" customHeight="1">
      <c r="A18" s="150"/>
      <c r="B18" s="159" t="s">
        <v>43</v>
      </c>
      <c r="C18" s="150"/>
      <c r="D18" s="18" t="s">
        <v>26</v>
      </c>
      <c r="E18" s="16">
        <f t="shared" si="5"/>
        <v>1</v>
      </c>
      <c r="F18" s="16" t="s">
        <v>252</v>
      </c>
      <c r="G18" s="16" t="s">
        <v>322</v>
      </c>
      <c r="H18" s="18" t="s">
        <v>26</v>
      </c>
      <c r="I18" s="16">
        <f t="shared" si="3"/>
        <v>1</v>
      </c>
      <c r="J18" s="16" t="s">
        <v>252</v>
      </c>
      <c r="K18" s="19" t="s">
        <v>323</v>
      </c>
      <c r="L18" s="18" t="s">
        <v>26</v>
      </c>
      <c r="M18" s="16">
        <f t="shared" si="0"/>
        <v>1</v>
      </c>
      <c r="N18" s="16" t="s">
        <v>257</v>
      </c>
      <c r="O18" s="16" t="s">
        <v>324</v>
      </c>
      <c r="P18" s="18" t="s">
        <v>26</v>
      </c>
      <c r="Q18" s="16">
        <f t="shared" si="4"/>
        <v>1</v>
      </c>
      <c r="R18" s="16" t="s">
        <v>252</v>
      </c>
      <c r="S18" s="16" t="s">
        <v>325</v>
      </c>
      <c r="T18" s="18" t="s">
        <v>26</v>
      </c>
      <c r="U18" s="16">
        <f t="shared" si="2"/>
        <v>1</v>
      </c>
      <c r="V18" s="16" t="s">
        <v>408</v>
      </c>
      <c r="W18" s="16" t="s">
        <v>455</v>
      </c>
      <c r="X18" s="101"/>
    </row>
    <row r="19" spans="1:24" ht="109.5" customHeight="1">
      <c r="A19" s="150"/>
      <c r="B19" s="159" t="s">
        <v>44</v>
      </c>
      <c r="C19" s="150"/>
      <c r="D19" s="18" t="s">
        <v>26</v>
      </c>
      <c r="E19" s="16">
        <f t="shared" si="5"/>
        <v>1</v>
      </c>
      <c r="F19" s="19" t="s">
        <v>241</v>
      </c>
      <c r="G19" s="16" t="s">
        <v>264</v>
      </c>
      <c r="H19" s="18" t="s">
        <v>26</v>
      </c>
      <c r="I19" s="16">
        <f t="shared" si="3"/>
        <v>1</v>
      </c>
      <c r="J19" s="16" t="s">
        <v>252</v>
      </c>
      <c r="K19" s="16" t="s">
        <v>326</v>
      </c>
      <c r="L19" s="18" t="s">
        <v>26</v>
      </c>
      <c r="M19" s="16">
        <f t="shared" si="0"/>
        <v>1</v>
      </c>
      <c r="N19" s="16" t="s">
        <v>252</v>
      </c>
      <c r="O19" s="16" t="s">
        <v>327</v>
      </c>
      <c r="P19" s="18" t="s">
        <v>26</v>
      </c>
      <c r="Q19" s="16">
        <f t="shared" si="4"/>
        <v>1</v>
      </c>
      <c r="R19" s="16" t="s">
        <v>252</v>
      </c>
      <c r="S19" s="16" t="s">
        <v>328</v>
      </c>
      <c r="T19" s="18" t="s">
        <v>26</v>
      </c>
      <c r="U19" s="16">
        <f t="shared" si="2"/>
        <v>1</v>
      </c>
      <c r="V19" s="16" t="s">
        <v>407</v>
      </c>
      <c r="W19" s="16" t="s">
        <v>409</v>
      </c>
      <c r="X19" s="101"/>
    </row>
    <row r="20" spans="1:24" ht="123.75" customHeight="1">
      <c r="A20" s="150"/>
      <c r="B20" s="159" t="s">
        <v>45</v>
      </c>
      <c r="C20" s="150"/>
      <c r="D20" s="18" t="s">
        <v>26</v>
      </c>
      <c r="E20" s="16">
        <f t="shared" si="5"/>
        <v>1</v>
      </c>
      <c r="F20" s="16" t="s">
        <v>252</v>
      </c>
      <c r="G20" s="16" t="s">
        <v>253</v>
      </c>
      <c r="H20" s="18" t="s">
        <v>26</v>
      </c>
      <c r="I20" s="16">
        <f t="shared" si="3"/>
        <v>1</v>
      </c>
      <c r="J20" s="16" t="s">
        <v>252</v>
      </c>
      <c r="K20" s="16" t="s">
        <v>269</v>
      </c>
      <c r="L20" s="18" t="s">
        <v>26</v>
      </c>
      <c r="M20" s="16">
        <f t="shared" si="0"/>
        <v>1</v>
      </c>
      <c r="N20" s="16" t="s">
        <v>257</v>
      </c>
      <c r="O20" s="16" t="s">
        <v>267</v>
      </c>
      <c r="P20" s="18" t="s">
        <v>26</v>
      </c>
      <c r="Q20" s="16">
        <f t="shared" si="4"/>
        <v>1</v>
      </c>
      <c r="R20" s="16" t="s">
        <v>271</v>
      </c>
      <c r="S20" s="16" t="s">
        <v>329</v>
      </c>
      <c r="T20" s="18" t="s">
        <v>26</v>
      </c>
      <c r="U20" s="16">
        <f t="shared" si="2"/>
        <v>1</v>
      </c>
      <c r="V20" s="16" t="s">
        <v>408</v>
      </c>
      <c r="W20" s="16" t="s">
        <v>456</v>
      </c>
      <c r="X20" s="101"/>
    </row>
    <row r="21" spans="1:24" ht="204" customHeight="1">
      <c r="A21" s="150"/>
      <c r="B21" s="159" t="s">
        <v>46</v>
      </c>
      <c r="C21" s="150"/>
      <c r="D21" s="18" t="s">
        <v>26</v>
      </c>
      <c r="E21" s="16">
        <f t="shared" si="5"/>
        <v>1</v>
      </c>
      <c r="F21" s="16" t="s">
        <v>254</v>
      </c>
      <c r="G21" s="16" t="s">
        <v>255</v>
      </c>
      <c r="H21" s="18" t="s">
        <v>26</v>
      </c>
      <c r="I21" s="16">
        <f t="shared" si="3"/>
        <v>1</v>
      </c>
      <c r="J21" s="16" t="s">
        <v>247</v>
      </c>
      <c r="K21" s="16" t="s">
        <v>330</v>
      </c>
      <c r="L21" s="18" t="s">
        <v>26</v>
      </c>
      <c r="M21" s="16">
        <f t="shared" si="0"/>
        <v>1</v>
      </c>
      <c r="N21" s="16" t="s">
        <v>252</v>
      </c>
      <c r="O21" s="16" t="s">
        <v>331</v>
      </c>
      <c r="P21" s="18" t="s">
        <v>26</v>
      </c>
      <c r="Q21" s="16">
        <f t="shared" si="4"/>
        <v>1</v>
      </c>
      <c r="R21" s="16" t="s">
        <v>179</v>
      </c>
      <c r="S21" s="16" t="s">
        <v>332</v>
      </c>
      <c r="T21" s="18" t="s">
        <v>26</v>
      </c>
      <c r="U21" s="16">
        <f t="shared" si="2"/>
        <v>1</v>
      </c>
      <c r="V21" s="16" t="s">
        <v>406</v>
      </c>
      <c r="W21" s="16" t="s">
        <v>457</v>
      </c>
      <c r="X21" s="101"/>
    </row>
    <row r="22" spans="1:24" ht="26.25" customHeight="1">
      <c r="A22" s="153" t="s">
        <v>2</v>
      </c>
      <c r="B22" s="150"/>
      <c r="C22" s="150"/>
      <c r="D22" s="16">
        <v>2019</v>
      </c>
      <c r="E22" s="16">
        <f>SUM(E8:E21)</f>
        <v>13</v>
      </c>
      <c r="F22" s="16"/>
      <c r="G22" s="16"/>
      <c r="H22" s="16">
        <v>2020</v>
      </c>
      <c r="I22" s="16">
        <f>SUM(I8:I21)</f>
        <v>14</v>
      </c>
      <c r="J22" s="16"/>
      <c r="K22" s="16"/>
      <c r="L22" s="16">
        <v>2021</v>
      </c>
      <c r="M22" s="16">
        <f>SUM(M8:M21)</f>
        <v>14</v>
      </c>
      <c r="N22" s="16"/>
      <c r="O22" s="16"/>
      <c r="P22" s="16">
        <v>2022</v>
      </c>
      <c r="Q22" s="16">
        <f>SUM(Q8:Q21)</f>
        <v>14</v>
      </c>
      <c r="R22" s="16"/>
      <c r="S22" s="16"/>
      <c r="T22" s="16">
        <v>2023</v>
      </c>
      <c r="U22" s="16">
        <f>SUM(U8:U21)</f>
        <v>14</v>
      </c>
      <c r="V22" s="16"/>
      <c r="W22" s="16"/>
      <c r="X22" s="101"/>
    </row>
    <row r="23" spans="1:24" ht="36" customHeight="1">
      <c r="A23" s="172" t="s">
        <v>6</v>
      </c>
      <c r="B23" s="173"/>
      <c r="C23" s="173"/>
      <c r="D23" s="173"/>
      <c r="E23" s="173"/>
      <c r="F23" s="173"/>
      <c r="G23" s="173"/>
      <c r="H23" s="173"/>
      <c r="I23" s="173"/>
      <c r="J23" s="173"/>
      <c r="K23" s="173"/>
      <c r="L23" s="173"/>
      <c r="M23" s="173"/>
      <c r="N23" s="173"/>
      <c r="O23" s="173"/>
      <c r="P23" s="173"/>
      <c r="Q23" s="173"/>
      <c r="R23" s="173"/>
      <c r="S23" s="173"/>
      <c r="T23" s="173"/>
      <c r="U23" s="173"/>
      <c r="V23" s="173"/>
      <c r="W23" s="173"/>
    </row>
    <row r="24" spans="1:24" ht="23.25" customHeight="1">
      <c r="A24" s="167" t="s">
        <v>27</v>
      </c>
      <c r="B24" s="168"/>
      <c r="C24" s="169"/>
      <c r="D24" s="18">
        <v>2019</v>
      </c>
      <c r="E24" s="18" t="s">
        <v>28</v>
      </c>
      <c r="F24" s="18" t="s">
        <v>29</v>
      </c>
      <c r="G24" s="18" t="s">
        <v>30</v>
      </c>
      <c r="H24" s="18">
        <v>2020</v>
      </c>
      <c r="I24" s="18" t="s">
        <v>28</v>
      </c>
      <c r="J24" s="18" t="s">
        <v>29</v>
      </c>
      <c r="K24" s="18" t="s">
        <v>30</v>
      </c>
      <c r="L24" s="18">
        <v>2021</v>
      </c>
      <c r="M24" s="18" t="s">
        <v>28</v>
      </c>
      <c r="N24" s="18" t="s">
        <v>29</v>
      </c>
      <c r="O24" s="18" t="s">
        <v>30</v>
      </c>
      <c r="P24" s="18">
        <v>2022</v>
      </c>
      <c r="Q24" s="18" t="s">
        <v>28</v>
      </c>
      <c r="R24" s="18" t="s">
        <v>29</v>
      </c>
      <c r="S24" s="18" t="s">
        <v>30</v>
      </c>
      <c r="T24" s="18">
        <v>2023</v>
      </c>
      <c r="U24" s="18" t="s">
        <v>28</v>
      </c>
      <c r="V24" s="18" t="s">
        <v>29</v>
      </c>
      <c r="W24" s="18" t="s">
        <v>30</v>
      </c>
    </row>
    <row r="25" spans="1:24" ht="69.75" customHeight="1">
      <c r="A25" s="154" t="s">
        <v>3</v>
      </c>
      <c r="B25" s="151" t="s">
        <v>47</v>
      </c>
      <c r="C25" s="152"/>
      <c r="D25" s="18" t="s">
        <v>32</v>
      </c>
      <c r="E25" s="16">
        <f t="shared" ref="E25:E37" si="6">IFERROR(VLOOKUP(D25,Z$6:AA$7,"2",FALSE),"")</f>
        <v>0</v>
      </c>
      <c r="F25" s="16"/>
      <c r="G25" s="16"/>
      <c r="H25" s="18" t="s">
        <v>32</v>
      </c>
      <c r="I25" s="16">
        <f t="shared" ref="I25:I37" si="7">IFERROR(VLOOKUP(H25,Z$6:AA$7,"2",FALSE),"")</f>
        <v>0</v>
      </c>
      <c r="J25" s="16"/>
      <c r="K25" s="16"/>
      <c r="L25" s="18" t="s">
        <v>32</v>
      </c>
      <c r="M25" s="16">
        <f t="shared" ref="M25:M37" si="8">IFERROR(VLOOKUP(L25,Z$6:AA$7,"2",FALSE),"")</f>
        <v>0</v>
      </c>
      <c r="N25" s="16"/>
      <c r="O25" s="16"/>
      <c r="P25" s="18" t="s">
        <v>32</v>
      </c>
      <c r="Q25" s="16">
        <f>IFERROR(VLOOKUP(P25,Z$6:AA$7,"2",FALSE),"")</f>
        <v>0</v>
      </c>
      <c r="R25" s="16"/>
      <c r="S25" s="16"/>
      <c r="T25" s="18" t="s">
        <v>32</v>
      </c>
      <c r="U25" s="16">
        <f t="shared" ref="U25:U37" si="9">IFERROR(VLOOKUP(T25,Z$6:AA$7,"2",FALSE),"")</f>
        <v>0</v>
      </c>
      <c r="V25" s="16"/>
      <c r="W25" s="16"/>
    </row>
    <row r="26" spans="1:24" ht="78" customHeight="1">
      <c r="A26" s="150"/>
      <c r="B26" s="151" t="s">
        <v>48</v>
      </c>
      <c r="C26" s="152"/>
      <c r="D26" s="18" t="s">
        <v>32</v>
      </c>
      <c r="E26" s="16">
        <f t="shared" si="6"/>
        <v>0</v>
      </c>
      <c r="F26" s="16"/>
      <c r="G26" s="16"/>
      <c r="H26" s="18" t="s">
        <v>32</v>
      </c>
      <c r="I26" s="16">
        <f t="shared" si="7"/>
        <v>0</v>
      </c>
      <c r="J26" s="16"/>
      <c r="K26" s="16"/>
      <c r="L26" s="18" t="s">
        <v>32</v>
      </c>
      <c r="M26" s="16">
        <f t="shared" si="8"/>
        <v>0</v>
      </c>
      <c r="N26" s="16"/>
      <c r="O26" s="16"/>
      <c r="P26" s="18" t="s">
        <v>32</v>
      </c>
      <c r="Q26" s="16">
        <f>IFERROR(VLOOKUP(P26,Z$6:AA$7,"2",FALSE),"")</f>
        <v>0</v>
      </c>
      <c r="R26" s="16"/>
      <c r="S26" s="16"/>
      <c r="T26" s="18" t="s">
        <v>32</v>
      </c>
      <c r="U26" s="16">
        <f t="shared" si="9"/>
        <v>0</v>
      </c>
      <c r="V26" s="16"/>
      <c r="W26" s="16"/>
    </row>
    <row r="27" spans="1:24" ht="40.5" customHeight="1">
      <c r="A27" s="150"/>
      <c r="B27" s="159" t="s">
        <v>49</v>
      </c>
      <c r="C27" s="150"/>
      <c r="D27" s="18" t="s">
        <v>26</v>
      </c>
      <c r="E27" s="16">
        <f t="shared" si="6"/>
        <v>1</v>
      </c>
      <c r="F27" s="16" t="s">
        <v>247</v>
      </c>
      <c r="G27" s="16" t="s">
        <v>410</v>
      </c>
      <c r="H27" s="18" t="s">
        <v>26</v>
      </c>
      <c r="I27" s="16">
        <f t="shared" si="7"/>
        <v>1</v>
      </c>
      <c r="J27" s="16" t="s">
        <v>247</v>
      </c>
      <c r="K27" s="16" t="s">
        <v>410</v>
      </c>
      <c r="L27" s="18" t="s">
        <v>26</v>
      </c>
      <c r="M27" s="16">
        <f t="shared" si="8"/>
        <v>1</v>
      </c>
      <c r="N27" s="16" t="s">
        <v>247</v>
      </c>
      <c r="O27" s="16" t="s">
        <v>410</v>
      </c>
      <c r="P27" s="18" t="s">
        <v>26</v>
      </c>
      <c r="Q27" s="18">
        <v>1</v>
      </c>
      <c r="R27" s="16" t="s">
        <v>247</v>
      </c>
      <c r="S27" s="16" t="s">
        <v>410</v>
      </c>
      <c r="T27" s="18" t="s">
        <v>26</v>
      </c>
      <c r="U27" s="16">
        <f t="shared" si="9"/>
        <v>1</v>
      </c>
      <c r="V27" s="16" t="s">
        <v>247</v>
      </c>
      <c r="W27" s="16" t="s">
        <v>411</v>
      </c>
    </row>
    <row r="28" spans="1:24" ht="39.75" customHeight="1">
      <c r="A28" s="150"/>
      <c r="B28" s="151" t="s">
        <v>50</v>
      </c>
      <c r="C28" s="152"/>
      <c r="D28" s="18" t="s">
        <v>32</v>
      </c>
      <c r="E28" s="16">
        <f t="shared" si="6"/>
        <v>0</v>
      </c>
      <c r="F28" s="16"/>
      <c r="G28" s="16"/>
      <c r="H28" s="18" t="s">
        <v>32</v>
      </c>
      <c r="I28" s="16">
        <f t="shared" si="7"/>
        <v>0</v>
      </c>
      <c r="J28" s="16"/>
      <c r="K28" s="16"/>
      <c r="L28" s="18" t="s">
        <v>32</v>
      </c>
      <c r="M28" s="16">
        <f t="shared" si="8"/>
        <v>0</v>
      </c>
      <c r="N28" s="16"/>
      <c r="O28" s="16"/>
      <c r="P28" s="18" t="s">
        <v>32</v>
      </c>
      <c r="Q28" s="16">
        <f t="shared" ref="Q28:Q34" si="10">IFERROR(VLOOKUP(P28,Z$6:AA$7,"2",FALSE),"")</f>
        <v>0</v>
      </c>
      <c r="R28" s="16"/>
      <c r="S28" s="16"/>
      <c r="T28" s="18" t="s">
        <v>32</v>
      </c>
      <c r="U28" s="16">
        <f t="shared" si="9"/>
        <v>0</v>
      </c>
      <c r="V28" s="16"/>
      <c r="W28" s="16"/>
    </row>
    <row r="29" spans="1:24" ht="135" customHeight="1">
      <c r="A29" s="150"/>
      <c r="B29" s="151" t="s">
        <v>51</v>
      </c>
      <c r="C29" s="152"/>
      <c r="D29" s="18" t="s">
        <v>32</v>
      </c>
      <c r="E29" s="16">
        <f t="shared" si="6"/>
        <v>0</v>
      </c>
      <c r="F29" s="16"/>
      <c r="G29" s="16"/>
      <c r="H29" s="18" t="s">
        <v>32</v>
      </c>
      <c r="I29" s="16">
        <f t="shared" si="7"/>
        <v>0</v>
      </c>
      <c r="J29" s="16"/>
      <c r="K29" s="16"/>
      <c r="L29" s="18" t="s">
        <v>26</v>
      </c>
      <c r="M29" s="16">
        <f t="shared" si="8"/>
        <v>1</v>
      </c>
      <c r="N29" s="16" t="s">
        <v>247</v>
      </c>
      <c r="O29" s="16" t="s">
        <v>333</v>
      </c>
      <c r="P29" s="18" t="s">
        <v>26</v>
      </c>
      <c r="Q29" s="16">
        <f t="shared" si="10"/>
        <v>1</v>
      </c>
      <c r="R29" s="16" t="s">
        <v>247</v>
      </c>
      <c r="S29" s="16" t="s">
        <v>333</v>
      </c>
      <c r="T29" s="18" t="s">
        <v>26</v>
      </c>
      <c r="U29" s="16">
        <f t="shared" si="9"/>
        <v>1</v>
      </c>
      <c r="V29" s="16" t="s">
        <v>247</v>
      </c>
      <c r="W29" s="16" t="s">
        <v>458</v>
      </c>
    </row>
    <row r="30" spans="1:24" ht="119.25" customHeight="1">
      <c r="A30" s="150"/>
      <c r="B30" s="170" t="s">
        <v>52</v>
      </c>
      <c r="C30" s="171"/>
      <c r="D30" s="18" t="s">
        <v>32</v>
      </c>
      <c r="E30" s="16">
        <f t="shared" si="6"/>
        <v>0</v>
      </c>
      <c r="F30" s="16"/>
      <c r="G30" s="16"/>
      <c r="H30" s="18" t="s">
        <v>32</v>
      </c>
      <c r="I30" s="16">
        <f t="shared" si="7"/>
        <v>0</v>
      </c>
      <c r="J30" s="16"/>
      <c r="K30" s="16"/>
      <c r="L30" s="18" t="s">
        <v>26</v>
      </c>
      <c r="M30" s="16">
        <f t="shared" si="8"/>
        <v>1</v>
      </c>
      <c r="N30" s="16" t="s">
        <v>247</v>
      </c>
      <c r="O30" s="16" t="s">
        <v>334</v>
      </c>
      <c r="P30" s="18" t="s">
        <v>26</v>
      </c>
      <c r="Q30" s="16">
        <f t="shared" si="10"/>
        <v>1</v>
      </c>
      <c r="R30" s="16" t="s">
        <v>247</v>
      </c>
      <c r="S30" s="16" t="s">
        <v>334</v>
      </c>
      <c r="T30" s="18" t="s">
        <v>26</v>
      </c>
      <c r="U30" s="16">
        <f t="shared" si="9"/>
        <v>1</v>
      </c>
      <c r="V30" s="16" t="s">
        <v>247</v>
      </c>
      <c r="W30" s="16" t="s">
        <v>412</v>
      </c>
    </row>
    <row r="31" spans="1:24" ht="46.5" customHeight="1">
      <c r="A31" s="150"/>
      <c r="B31" s="151" t="s">
        <v>53</v>
      </c>
      <c r="C31" s="152"/>
      <c r="D31" s="18" t="s">
        <v>32</v>
      </c>
      <c r="E31" s="16">
        <f t="shared" si="6"/>
        <v>0</v>
      </c>
      <c r="F31" s="16"/>
      <c r="G31" s="16"/>
      <c r="H31" s="18" t="s">
        <v>32</v>
      </c>
      <c r="I31" s="16">
        <f t="shared" si="7"/>
        <v>0</v>
      </c>
      <c r="J31" s="16"/>
      <c r="K31" s="16"/>
      <c r="L31" s="18" t="s">
        <v>32</v>
      </c>
      <c r="M31" s="16">
        <f t="shared" si="8"/>
        <v>0</v>
      </c>
      <c r="N31" s="16"/>
      <c r="O31" s="16"/>
      <c r="P31" s="18" t="s">
        <v>32</v>
      </c>
      <c r="Q31" s="16">
        <f t="shared" si="10"/>
        <v>0</v>
      </c>
      <c r="R31" s="16"/>
      <c r="S31" s="16"/>
      <c r="T31" s="18" t="s">
        <v>32</v>
      </c>
      <c r="U31" s="16">
        <f t="shared" si="9"/>
        <v>0</v>
      </c>
      <c r="V31" s="16"/>
      <c r="W31" s="16"/>
    </row>
    <row r="32" spans="1:24" ht="80.25" customHeight="1">
      <c r="A32" s="150"/>
      <c r="B32" s="151" t="s">
        <v>54</v>
      </c>
      <c r="C32" s="152"/>
      <c r="D32" s="18" t="s">
        <v>32</v>
      </c>
      <c r="E32" s="16">
        <f t="shared" si="6"/>
        <v>0</v>
      </c>
      <c r="F32" s="16"/>
      <c r="G32" s="16"/>
      <c r="H32" s="18" t="s">
        <v>32</v>
      </c>
      <c r="I32" s="16">
        <f t="shared" si="7"/>
        <v>0</v>
      </c>
      <c r="J32" s="16"/>
      <c r="K32" s="16"/>
      <c r="L32" s="18" t="s">
        <v>26</v>
      </c>
      <c r="M32" s="16">
        <f t="shared" si="8"/>
        <v>1</v>
      </c>
      <c r="N32" s="16" t="s">
        <v>247</v>
      </c>
      <c r="O32" s="16" t="s">
        <v>334</v>
      </c>
      <c r="P32" s="18" t="s">
        <v>26</v>
      </c>
      <c r="Q32" s="16">
        <f t="shared" si="10"/>
        <v>1</v>
      </c>
      <c r="R32" s="16" t="s">
        <v>247</v>
      </c>
      <c r="S32" s="16" t="s">
        <v>334</v>
      </c>
      <c r="T32" s="18" t="s">
        <v>26</v>
      </c>
      <c r="U32" s="16">
        <f t="shared" si="9"/>
        <v>1</v>
      </c>
      <c r="V32" s="16" t="s">
        <v>247</v>
      </c>
      <c r="W32" s="111" t="s">
        <v>415</v>
      </c>
    </row>
    <row r="33" spans="1:23" ht="80.25" customHeight="1">
      <c r="A33" s="150"/>
      <c r="B33" s="159" t="s">
        <v>285</v>
      </c>
      <c r="C33" s="150"/>
      <c r="D33" s="18" t="s">
        <v>32</v>
      </c>
      <c r="E33" s="16">
        <f t="shared" si="6"/>
        <v>0</v>
      </c>
      <c r="F33" s="16"/>
      <c r="G33" s="16"/>
      <c r="H33" s="18" t="s">
        <v>32</v>
      </c>
      <c r="I33" s="16">
        <f t="shared" si="7"/>
        <v>0</v>
      </c>
      <c r="J33" s="16"/>
      <c r="K33" s="16"/>
      <c r="L33" s="18" t="s">
        <v>26</v>
      </c>
      <c r="M33" s="16">
        <f t="shared" si="8"/>
        <v>1</v>
      </c>
      <c r="N33" s="16" t="s">
        <v>247</v>
      </c>
      <c r="O33" s="16" t="s">
        <v>335</v>
      </c>
      <c r="P33" s="18" t="s">
        <v>26</v>
      </c>
      <c r="Q33" s="16">
        <f t="shared" si="10"/>
        <v>1</v>
      </c>
      <c r="R33" s="16" t="s">
        <v>247</v>
      </c>
      <c r="S33" s="16" t="s">
        <v>335</v>
      </c>
      <c r="T33" s="18" t="s">
        <v>26</v>
      </c>
      <c r="U33" s="16">
        <f t="shared" si="9"/>
        <v>1</v>
      </c>
      <c r="V33" s="16" t="s">
        <v>247</v>
      </c>
      <c r="W33" s="16" t="s">
        <v>458</v>
      </c>
    </row>
    <row r="34" spans="1:23" ht="87" customHeight="1">
      <c r="A34" s="150"/>
      <c r="B34" s="151" t="s">
        <v>55</v>
      </c>
      <c r="C34" s="152"/>
      <c r="D34" s="18" t="s">
        <v>32</v>
      </c>
      <c r="E34" s="16">
        <f t="shared" si="6"/>
        <v>0</v>
      </c>
      <c r="F34" s="16"/>
      <c r="G34" s="16"/>
      <c r="H34" s="18" t="s">
        <v>32</v>
      </c>
      <c r="I34" s="16">
        <f t="shared" si="7"/>
        <v>0</v>
      </c>
      <c r="J34" s="16"/>
      <c r="K34" s="16"/>
      <c r="L34" s="18" t="s">
        <v>26</v>
      </c>
      <c r="M34" s="16">
        <f t="shared" si="8"/>
        <v>1</v>
      </c>
      <c r="N34" s="16" t="s">
        <v>247</v>
      </c>
      <c r="O34" s="16" t="s">
        <v>335</v>
      </c>
      <c r="P34" s="18" t="s">
        <v>26</v>
      </c>
      <c r="Q34" s="16">
        <f t="shared" si="10"/>
        <v>1</v>
      </c>
      <c r="R34" s="16" t="s">
        <v>247</v>
      </c>
      <c r="S34" s="16" t="s">
        <v>335</v>
      </c>
      <c r="T34" s="18" t="s">
        <v>26</v>
      </c>
      <c r="U34" s="16">
        <f t="shared" si="9"/>
        <v>1</v>
      </c>
      <c r="V34" s="16" t="s">
        <v>247</v>
      </c>
      <c r="W34" s="16" t="s">
        <v>458</v>
      </c>
    </row>
    <row r="35" spans="1:23" ht="42.75" customHeight="1">
      <c r="A35" s="150"/>
      <c r="B35" s="151" t="s">
        <v>56</v>
      </c>
      <c r="C35" s="152"/>
      <c r="D35" s="18" t="s">
        <v>26</v>
      </c>
      <c r="E35" s="16">
        <f t="shared" si="6"/>
        <v>1</v>
      </c>
      <c r="F35" s="17">
        <v>475548</v>
      </c>
      <c r="G35" s="16" t="s">
        <v>336</v>
      </c>
      <c r="H35" s="18" t="s">
        <v>26</v>
      </c>
      <c r="I35" s="16">
        <f t="shared" si="7"/>
        <v>1</v>
      </c>
      <c r="J35" s="17">
        <v>475548</v>
      </c>
      <c r="K35" s="16" t="s">
        <v>336</v>
      </c>
      <c r="L35" s="18" t="s">
        <v>26</v>
      </c>
      <c r="M35" s="16">
        <f t="shared" si="8"/>
        <v>1</v>
      </c>
      <c r="N35" s="16" t="s">
        <v>247</v>
      </c>
      <c r="O35" s="16" t="s">
        <v>336</v>
      </c>
      <c r="P35" s="18" t="s">
        <v>26</v>
      </c>
      <c r="Q35" s="16">
        <f t="shared" ref="Q35:Q36" si="11">IFERROR(VLOOKUP(P35,Z$6:AA$7,"2",FALSE),"")</f>
        <v>1</v>
      </c>
      <c r="R35" s="16" t="s">
        <v>247</v>
      </c>
      <c r="S35" s="16" t="s">
        <v>336</v>
      </c>
      <c r="T35" s="18" t="s">
        <v>26</v>
      </c>
      <c r="U35" s="16">
        <f t="shared" si="9"/>
        <v>1</v>
      </c>
      <c r="V35" s="16" t="s">
        <v>247</v>
      </c>
      <c r="W35" s="16" t="s">
        <v>458</v>
      </c>
    </row>
    <row r="36" spans="1:23" ht="25.5" customHeight="1">
      <c r="A36" s="150"/>
      <c r="B36" s="151" t="s">
        <v>57</v>
      </c>
      <c r="C36" s="152"/>
      <c r="D36" s="18" t="s">
        <v>26</v>
      </c>
      <c r="E36" s="16">
        <f t="shared" si="6"/>
        <v>1</v>
      </c>
      <c r="F36" s="17">
        <v>475548</v>
      </c>
      <c r="G36" s="16" t="s">
        <v>336</v>
      </c>
      <c r="H36" s="18" t="s">
        <v>26</v>
      </c>
      <c r="I36" s="16">
        <f t="shared" si="7"/>
        <v>1</v>
      </c>
      <c r="J36" s="17">
        <v>475548</v>
      </c>
      <c r="K36" s="16" t="s">
        <v>336</v>
      </c>
      <c r="L36" s="18" t="s">
        <v>26</v>
      </c>
      <c r="M36" s="16">
        <f t="shared" si="8"/>
        <v>1</v>
      </c>
      <c r="N36" s="16" t="s">
        <v>247</v>
      </c>
      <c r="O36" s="16" t="s">
        <v>336</v>
      </c>
      <c r="P36" s="18" t="s">
        <v>26</v>
      </c>
      <c r="Q36" s="16">
        <f t="shared" si="11"/>
        <v>1</v>
      </c>
      <c r="R36" s="16" t="s">
        <v>247</v>
      </c>
      <c r="S36" s="16" t="s">
        <v>336</v>
      </c>
      <c r="T36" s="18" t="s">
        <v>26</v>
      </c>
      <c r="U36" s="16">
        <f t="shared" si="9"/>
        <v>1</v>
      </c>
      <c r="V36" s="16" t="s">
        <v>247</v>
      </c>
      <c r="W36" s="16" t="s">
        <v>458</v>
      </c>
    </row>
    <row r="37" spans="1:23" ht="36" customHeight="1">
      <c r="A37" s="150"/>
      <c r="B37" s="159" t="s">
        <v>58</v>
      </c>
      <c r="C37" s="150"/>
      <c r="D37" s="18" t="s">
        <v>26</v>
      </c>
      <c r="E37" s="16">
        <f t="shared" si="6"/>
        <v>1</v>
      </c>
      <c r="F37" s="17">
        <v>475548</v>
      </c>
      <c r="G37" s="16" t="s">
        <v>396</v>
      </c>
      <c r="H37" s="18" t="s">
        <v>26</v>
      </c>
      <c r="I37" s="16">
        <f t="shared" si="7"/>
        <v>1</v>
      </c>
      <c r="J37" s="17">
        <v>475548</v>
      </c>
      <c r="K37" s="94" t="s">
        <v>397</v>
      </c>
      <c r="L37" s="18" t="s">
        <v>26</v>
      </c>
      <c r="M37" s="16">
        <f t="shared" si="8"/>
        <v>1</v>
      </c>
      <c r="N37" s="17">
        <v>475548</v>
      </c>
      <c r="O37" s="94" t="s">
        <v>397</v>
      </c>
      <c r="P37" s="18" t="s">
        <v>26</v>
      </c>
      <c r="Q37" s="16">
        <f>IFERROR(VLOOKUP(P37,Z$6:AA$7,"2",FALSE),"")</f>
        <v>1</v>
      </c>
      <c r="R37" s="17">
        <v>475548</v>
      </c>
      <c r="S37" s="94" t="s">
        <v>397</v>
      </c>
      <c r="T37" s="18" t="s">
        <v>26</v>
      </c>
      <c r="U37" s="16">
        <f t="shared" si="9"/>
        <v>1</v>
      </c>
      <c r="V37" s="17">
        <v>475548</v>
      </c>
      <c r="W37" s="206" t="s">
        <v>474</v>
      </c>
    </row>
    <row r="38" spans="1:23" ht="21" customHeight="1">
      <c r="A38" s="153" t="s">
        <v>2</v>
      </c>
      <c r="B38" s="150"/>
      <c r="C38" s="150"/>
      <c r="D38" s="16">
        <v>2019</v>
      </c>
      <c r="E38" s="16">
        <f>SUM(E25:E37)</f>
        <v>4</v>
      </c>
      <c r="F38" s="16"/>
      <c r="G38" s="16"/>
      <c r="H38" s="16">
        <v>2020</v>
      </c>
      <c r="I38" s="16">
        <f>SUM(I25:I37)</f>
        <v>4</v>
      </c>
      <c r="J38" s="16"/>
      <c r="K38" s="16"/>
      <c r="L38" s="16">
        <v>2021</v>
      </c>
      <c r="M38" s="16">
        <f>SUM(M25:M37)</f>
        <v>9</v>
      </c>
      <c r="N38" s="16"/>
      <c r="O38" s="16"/>
      <c r="P38" s="16">
        <v>2022</v>
      </c>
      <c r="Q38" s="16">
        <f>SUM(Q25:Q37)</f>
        <v>9</v>
      </c>
      <c r="R38" s="16"/>
      <c r="S38" s="16"/>
      <c r="T38" s="16">
        <v>2023</v>
      </c>
      <c r="U38" s="16">
        <f>SUM(U25:U37)</f>
        <v>9</v>
      </c>
      <c r="V38" s="16"/>
      <c r="W38" s="16"/>
    </row>
    <row r="39" spans="1:23" ht="19.5" customHeight="1">
      <c r="A39" s="172" t="s">
        <v>7</v>
      </c>
      <c r="B39" s="173"/>
      <c r="C39" s="173"/>
      <c r="D39" s="173"/>
      <c r="E39" s="173"/>
      <c r="F39" s="173"/>
      <c r="G39" s="173"/>
      <c r="H39" s="173"/>
      <c r="I39" s="173"/>
      <c r="J39" s="173"/>
      <c r="K39" s="173"/>
      <c r="L39" s="173"/>
      <c r="M39" s="173"/>
      <c r="N39" s="173"/>
      <c r="O39" s="173"/>
      <c r="P39" s="173"/>
      <c r="Q39" s="173"/>
      <c r="R39" s="173"/>
      <c r="S39" s="173"/>
      <c r="T39" s="173"/>
      <c r="U39" s="173"/>
      <c r="V39" s="173"/>
      <c r="W39" s="173"/>
    </row>
    <row r="40" spans="1:23" ht="54" customHeight="1">
      <c r="A40" s="160" t="s">
        <v>27</v>
      </c>
      <c r="B40" s="161"/>
      <c r="C40" s="162"/>
      <c r="D40" s="18">
        <v>2019</v>
      </c>
      <c r="E40" s="18" t="s">
        <v>28</v>
      </c>
      <c r="F40" s="18" t="s">
        <v>29</v>
      </c>
      <c r="G40" s="18" t="s">
        <v>30</v>
      </c>
      <c r="H40" s="18">
        <v>2020</v>
      </c>
      <c r="I40" s="18" t="s">
        <v>28</v>
      </c>
      <c r="J40" s="18" t="s">
        <v>29</v>
      </c>
      <c r="K40" s="18" t="s">
        <v>30</v>
      </c>
      <c r="L40" s="18">
        <v>2021</v>
      </c>
      <c r="M40" s="18" t="s">
        <v>28</v>
      </c>
      <c r="N40" s="18" t="s">
        <v>29</v>
      </c>
      <c r="O40" s="18" t="s">
        <v>30</v>
      </c>
      <c r="P40" s="18">
        <v>2022</v>
      </c>
      <c r="Q40" s="18" t="s">
        <v>28</v>
      </c>
      <c r="R40" s="18" t="s">
        <v>29</v>
      </c>
      <c r="S40" s="18" t="s">
        <v>30</v>
      </c>
      <c r="T40" s="18">
        <v>2023</v>
      </c>
      <c r="U40" s="18" t="s">
        <v>28</v>
      </c>
      <c r="V40" s="18" t="s">
        <v>29</v>
      </c>
      <c r="W40" s="18" t="s">
        <v>30</v>
      </c>
    </row>
    <row r="41" spans="1:23" ht="48" customHeight="1">
      <c r="A41" s="154" t="s">
        <v>3</v>
      </c>
      <c r="B41" s="157" t="s">
        <v>59</v>
      </c>
      <c r="C41" s="150"/>
      <c r="D41" s="18" t="s">
        <v>26</v>
      </c>
      <c r="E41" s="16">
        <f t="shared" ref="E41:E53" si="12">IFERROR(VLOOKUP(D41,Z$6:AA$7,"2",FALSE),"")</f>
        <v>1</v>
      </c>
      <c r="F41" s="17">
        <v>475548</v>
      </c>
      <c r="G41" s="16" t="s">
        <v>337</v>
      </c>
      <c r="H41" s="18" t="s">
        <v>26</v>
      </c>
      <c r="I41" s="16">
        <f t="shared" ref="I41:I53" si="13">IFERROR(VLOOKUP(H41,Z$6:AA$7,"2",FALSE),"")</f>
        <v>1</v>
      </c>
      <c r="J41" s="17">
        <v>475548</v>
      </c>
      <c r="K41" s="16" t="s">
        <v>60</v>
      </c>
      <c r="L41" s="18" t="s">
        <v>26</v>
      </c>
      <c r="M41" s="16">
        <f t="shared" ref="M41:M53" si="14">IFERROR(VLOOKUP(L41,Z$6:AA$7,"2",FALSE),"")</f>
        <v>1</v>
      </c>
      <c r="N41" s="17">
        <v>475548</v>
      </c>
      <c r="O41" s="16" t="s">
        <v>60</v>
      </c>
      <c r="P41" s="18" t="s">
        <v>26</v>
      </c>
      <c r="Q41" s="16">
        <f t="shared" ref="Q41:Q53" si="15">IFERROR(VLOOKUP(P41,Z$6:AA$7,"2",FALSE),"")</f>
        <v>1</v>
      </c>
      <c r="R41" s="17">
        <v>475548</v>
      </c>
      <c r="S41" s="16" t="s">
        <v>60</v>
      </c>
      <c r="T41" s="18" t="s">
        <v>26</v>
      </c>
      <c r="U41" s="16">
        <f>IFERROR(VLOOKUP(T41,Z$6:AA$7,"2",FALSE),"")</f>
        <v>1</v>
      </c>
      <c r="V41" s="17">
        <v>475548</v>
      </c>
      <c r="W41" s="16" t="s">
        <v>60</v>
      </c>
    </row>
    <row r="42" spans="1:23" ht="24" customHeight="1">
      <c r="A42" s="150"/>
      <c r="B42" s="159" t="s">
        <v>61</v>
      </c>
      <c r="C42" s="150"/>
      <c r="D42" s="18" t="s">
        <v>26</v>
      </c>
      <c r="E42" s="16">
        <f t="shared" si="12"/>
        <v>1</v>
      </c>
      <c r="F42" s="17">
        <v>475548</v>
      </c>
      <c r="G42" s="16" t="s">
        <v>338</v>
      </c>
      <c r="H42" s="18" t="s">
        <v>26</v>
      </c>
      <c r="I42" s="16">
        <f t="shared" si="13"/>
        <v>1</v>
      </c>
      <c r="J42" s="17">
        <v>475548</v>
      </c>
      <c r="K42" s="16" t="s">
        <v>338</v>
      </c>
      <c r="L42" s="18" t="s">
        <v>26</v>
      </c>
      <c r="M42" s="16">
        <f t="shared" si="14"/>
        <v>1</v>
      </c>
      <c r="N42" s="17">
        <v>475548</v>
      </c>
      <c r="O42" s="16" t="s">
        <v>338</v>
      </c>
      <c r="P42" s="18" t="s">
        <v>26</v>
      </c>
      <c r="Q42" s="16">
        <f t="shared" si="15"/>
        <v>1</v>
      </c>
      <c r="R42" s="17">
        <v>475548</v>
      </c>
      <c r="S42" s="16" t="s">
        <v>338</v>
      </c>
      <c r="T42" s="18" t="s">
        <v>26</v>
      </c>
      <c r="U42" s="16">
        <f>IFERROR(VLOOKUP(T42,Z$6:AA$7,"2",FALSE),"")</f>
        <v>1</v>
      </c>
      <c r="V42" s="17">
        <v>475548</v>
      </c>
      <c r="W42" s="16" t="s">
        <v>338</v>
      </c>
    </row>
    <row r="43" spans="1:23" ht="18.75" customHeight="1">
      <c r="A43" s="150"/>
      <c r="B43" s="151" t="s">
        <v>62</v>
      </c>
      <c r="C43" s="152"/>
      <c r="D43" s="18" t="s">
        <v>32</v>
      </c>
      <c r="E43" s="16">
        <f t="shared" si="12"/>
        <v>0</v>
      </c>
      <c r="F43" s="16"/>
      <c r="G43" s="16"/>
      <c r="H43" s="18" t="s">
        <v>32</v>
      </c>
      <c r="I43" s="16">
        <f t="shared" si="13"/>
        <v>0</v>
      </c>
      <c r="J43" s="16"/>
      <c r="K43" s="16"/>
      <c r="L43" s="18" t="s">
        <v>32</v>
      </c>
      <c r="M43" s="16">
        <f t="shared" si="14"/>
        <v>0</v>
      </c>
      <c r="N43" s="16"/>
      <c r="O43" s="16"/>
      <c r="P43" s="18" t="s">
        <v>32</v>
      </c>
      <c r="Q43" s="16">
        <f t="shared" si="15"/>
        <v>0</v>
      </c>
      <c r="R43" s="16"/>
      <c r="S43" s="16"/>
      <c r="T43" s="18" t="s">
        <v>32</v>
      </c>
      <c r="U43" s="16">
        <f t="shared" ref="U43:U53" si="16">IFERROR(VLOOKUP(T43,Z$6:AA$7,"2",FALSE),"")</f>
        <v>0</v>
      </c>
      <c r="V43" s="16"/>
      <c r="W43" s="16"/>
    </row>
    <row r="44" spans="1:23" ht="24.75" customHeight="1">
      <c r="A44" s="150"/>
      <c r="B44" s="151" t="s">
        <v>63</v>
      </c>
      <c r="C44" s="152"/>
      <c r="D44" s="18" t="s">
        <v>32</v>
      </c>
      <c r="E44" s="16">
        <f t="shared" si="12"/>
        <v>0</v>
      </c>
      <c r="F44" s="16"/>
      <c r="G44" s="16"/>
      <c r="H44" s="18" t="s">
        <v>32</v>
      </c>
      <c r="I44" s="16">
        <f t="shared" si="13"/>
        <v>0</v>
      </c>
      <c r="J44" s="16"/>
      <c r="K44" s="16"/>
      <c r="L44" s="18" t="s">
        <v>32</v>
      </c>
      <c r="M44" s="16">
        <f t="shared" si="14"/>
        <v>0</v>
      </c>
      <c r="N44" s="16"/>
      <c r="O44" s="16"/>
      <c r="P44" s="18" t="s">
        <v>32</v>
      </c>
      <c r="Q44" s="16">
        <f t="shared" si="15"/>
        <v>0</v>
      </c>
      <c r="R44" s="16"/>
      <c r="S44" s="16"/>
      <c r="T44" s="18" t="s">
        <v>32</v>
      </c>
      <c r="U44" s="16">
        <f t="shared" si="16"/>
        <v>0</v>
      </c>
      <c r="V44" s="16"/>
      <c r="W44" s="16"/>
    </row>
    <row r="45" spans="1:23" ht="22.5" customHeight="1">
      <c r="A45" s="150"/>
      <c r="B45" s="151" t="s">
        <v>64</v>
      </c>
      <c r="C45" s="152"/>
      <c r="D45" s="18" t="s">
        <v>32</v>
      </c>
      <c r="E45" s="16">
        <f t="shared" si="12"/>
        <v>0</v>
      </c>
      <c r="F45" s="16"/>
      <c r="G45" s="16"/>
      <c r="H45" s="18" t="s">
        <v>32</v>
      </c>
      <c r="I45" s="16">
        <f t="shared" si="13"/>
        <v>0</v>
      </c>
      <c r="J45" s="16"/>
      <c r="K45" s="16"/>
      <c r="L45" s="18" t="s">
        <v>32</v>
      </c>
      <c r="M45" s="16">
        <f t="shared" si="14"/>
        <v>0</v>
      </c>
      <c r="N45" s="16"/>
      <c r="O45" s="16"/>
      <c r="P45" s="18" t="s">
        <v>32</v>
      </c>
      <c r="Q45" s="16">
        <f t="shared" si="15"/>
        <v>0</v>
      </c>
      <c r="R45" s="16"/>
      <c r="S45" s="16"/>
      <c r="T45" s="18" t="s">
        <v>32</v>
      </c>
      <c r="U45" s="16">
        <f t="shared" si="16"/>
        <v>0</v>
      </c>
      <c r="V45" s="16"/>
      <c r="W45" s="16"/>
    </row>
    <row r="46" spans="1:23" ht="21.75" customHeight="1">
      <c r="A46" s="150"/>
      <c r="B46" s="151" t="s">
        <v>65</v>
      </c>
      <c r="C46" s="152"/>
      <c r="D46" s="18" t="s">
        <v>32</v>
      </c>
      <c r="E46" s="16">
        <f t="shared" si="12"/>
        <v>0</v>
      </c>
      <c r="F46" s="16"/>
      <c r="G46" s="16"/>
      <c r="H46" s="18" t="s">
        <v>32</v>
      </c>
      <c r="I46" s="16">
        <f t="shared" si="13"/>
        <v>0</v>
      </c>
      <c r="J46" s="16"/>
      <c r="K46" s="16"/>
      <c r="L46" s="18" t="s">
        <v>32</v>
      </c>
      <c r="M46" s="16">
        <f t="shared" si="14"/>
        <v>0</v>
      </c>
      <c r="N46" s="16"/>
      <c r="O46" s="16"/>
      <c r="P46" s="18" t="s">
        <v>32</v>
      </c>
      <c r="Q46" s="16">
        <f t="shared" si="15"/>
        <v>0</v>
      </c>
      <c r="R46" s="16"/>
      <c r="S46" s="16"/>
      <c r="T46" s="18" t="s">
        <v>32</v>
      </c>
      <c r="U46" s="16">
        <f t="shared" si="16"/>
        <v>0</v>
      </c>
      <c r="V46" s="16"/>
      <c r="W46" s="16"/>
    </row>
    <row r="47" spans="1:23" ht="26.25" customHeight="1">
      <c r="A47" s="150"/>
      <c r="B47" s="151" t="s">
        <v>66</v>
      </c>
      <c r="C47" s="152"/>
      <c r="D47" s="18" t="s">
        <v>32</v>
      </c>
      <c r="E47" s="16">
        <f t="shared" si="12"/>
        <v>0</v>
      </c>
      <c r="F47" s="16"/>
      <c r="G47" s="16"/>
      <c r="H47" s="18" t="s">
        <v>32</v>
      </c>
      <c r="I47" s="16">
        <f t="shared" si="13"/>
        <v>0</v>
      </c>
      <c r="J47" s="16"/>
      <c r="K47" s="16"/>
      <c r="L47" s="18" t="s">
        <v>32</v>
      </c>
      <c r="M47" s="16">
        <f t="shared" si="14"/>
        <v>0</v>
      </c>
      <c r="N47" s="16"/>
      <c r="O47" s="16"/>
      <c r="P47" s="18" t="s">
        <v>32</v>
      </c>
      <c r="Q47" s="16">
        <f t="shared" si="15"/>
        <v>0</v>
      </c>
      <c r="R47" s="16"/>
      <c r="S47" s="16"/>
      <c r="T47" s="18" t="s">
        <v>32</v>
      </c>
      <c r="U47" s="16">
        <f t="shared" si="16"/>
        <v>0</v>
      </c>
      <c r="V47" s="16"/>
      <c r="W47" s="16"/>
    </row>
    <row r="48" spans="1:23" ht="36.75" customHeight="1">
      <c r="A48" s="150"/>
      <c r="B48" s="151" t="s">
        <v>67</v>
      </c>
      <c r="C48" s="152"/>
      <c r="D48" s="18" t="s">
        <v>32</v>
      </c>
      <c r="E48" s="16">
        <f t="shared" si="12"/>
        <v>0</v>
      </c>
      <c r="F48" s="16"/>
      <c r="G48" s="16"/>
      <c r="H48" s="18" t="s">
        <v>32</v>
      </c>
      <c r="I48" s="16">
        <f t="shared" si="13"/>
        <v>0</v>
      </c>
      <c r="J48" s="16"/>
      <c r="K48" s="16"/>
      <c r="L48" s="18" t="s">
        <v>32</v>
      </c>
      <c r="M48" s="16">
        <f t="shared" si="14"/>
        <v>0</v>
      </c>
      <c r="N48" s="16"/>
      <c r="O48" s="16"/>
      <c r="P48" s="18" t="s">
        <v>32</v>
      </c>
      <c r="Q48" s="16">
        <f t="shared" si="15"/>
        <v>0</v>
      </c>
      <c r="R48" s="16"/>
      <c r="S48" s="16"/>
      <c r="T48" s="18" t="s">
        <v>32</v>
      </c>
      <c r="U48" s="16">
        <f t="shared" si="16"/>
        <v>0</v>
      </c>
      <c r="V48" s="16"/>
      <c r="W48" s="16"/>
    </row>
    <row r="49" spans="1:23" ht="35.25" customHeight="1">
      <c r="A49" s="150"/>
      <c r="B49" s="151" t="s">
        <v>68</v>
      </c>
      <c r="C49" s="152"/>
      <c r="D49" s="18" t="s">
        <v>32</v>
      </c>
      <c r="E49" s="16">
        <f t="shared" si="12"/>
        <v>0</v>
      </c>
      <c r="F49" s="16"/>
      <c r="G49" s="16"/>
      <c r="H49" s="18" t="s">
        <v>32</v>
      </c>
      <c r="I49" s="16">
        <f t="shared" si="13"/>
        <v>0</v>
      </c>
      <c r="J49" s="16"/>
      <c r="K49" s="16"/>
      <c r="L49" s="18" t="s">
        <v>32</v>
      </c>
      <c r="M49" s="16">
        <f t="shared" si="14"/>
        <v>0</v>
      </c>
      <c r="N49" s="16"/>
      <c r="O49" s="16"/>
      <c r="P49" s="18" t="s">
        <v>32</v>
      </c>
      <c r="Q49" s="16">
        <f t="shared" si="15"/>
        <v>0</v>
      </c>
      <c r="R49" s="16"/>
      <c r="S49" s="16"/>
      <c r="T49" s="18" t="s">
        <v>32</v>
      </c>
      <c r="U49" s="16">
        <f t="shared" si="16"/>
        <v>0</v>
      </c>
      <c r="V49" s="16"/>
      <c r="W49" s="16"/>
    </row>
    <row r="50" spans="1:23" ht="35.25" customHeight="1">
      <c r="A50" s="150"/>
      <c r="B50" s="151" t="s">
        <v>69</v>
      </c>
      <c r="C50" s="152"/>
      <c r="D50" s="18" t="s">
        <v>32</v>
      </c>
      <c r="E50" s="16">
        <f t="shared" si="12"/>
        <v>0</v>
      </c>
      <c r="F50" s="16"/>
      <c r="G50" s="16"/>
      <c r="H50" s="18" t="s">
        <v>32</v>
      </c>
      <c r="I50" s="16">
        <f t="shared" si="13"/>
        <v>0</v>
      </c>
      <c r="J50" s="16"/>
      <c r="K50" s="16"/>
      <c r="L50" s="18" t="s">
        <v>32</v>
      </c>
      <c r="M50" s="16">
        <f t="shared" si="14"/>
        <v>0</v>
      </c>
      <c r="N50" s="16"/>
      <c r="O50" s="16"/>
      <c r="P50" s="18" t="s">
        <v>32</v>
      </c>
      <c r="Q50" s="16">
        <f t="shared" si="15"/>
        <v>0</v>
      </c>
      <c r="R50" s="16"/>
      <c r="S50" s="16"/>
      <c r="T50" s="18" t="s">
        <v>32</v>
      </c>
      <c r="U50" s="16">
        <f t="shared" si="16"/>
        <v>0</v>
      </c>
      <c r="V50" s="16"/>
      <c r="W50" s="16"/>
    </row>
    <row r="51" spans="1:23" ht="26.25" customHeight="1">
      <c r="A51" s="150"/>
      <c r="B51" s="151" t="s">
        <v>70</v>
      </c>
      <c r="C51" s="152"/>
      <c r="D51" s="18" t="s">
        <v>32</v>
      </c>
      <c r="E51" s="16">
        <f t="shared" si="12"/>
        <v>0</v>
      </c>
      <c r="F51" s="16"/>
      <c r="G51" s="16"/>
      <c r="H51" s="18" t="s">
        <v>32</v>
      </c>
      <c r="I51" s="16">
        <f t="shared" si="13"/>
        <v>0</v>
      </c>
      <c r="J51" s="16"/>
      <c r="K51" s="16"/>
      <c r="L51" s="18" t="s">
        <v>32</v>
      </c>
      <c r="M51" s="16">
        <f t="shared" si="14"/>
        <v>0</v>
      </c>
      <c r="N51" s="16"/>
      <c r="O51" s="16"/>
      <c r="P51" s="18" t="s">
        <v>32</v>
      </c>
      <c r="Q51" s="16">
        <f t="shared" si="15"/>
        <v>0</v>
      </c>
      <c r="R51" s="16"/>
      <c r="S51" s="16"/>
      <c r="T51" s="18" t="s">
        <v>32</v>
      </c>
      <c r="U51" s="16">
        <f t="shared" si="16"/>
        <v>0</v>
      </c>
      <c r="V51" s="16"/>
      <c r="W51" s="16"/>
    </row>
    <row r="52" spans="1:23" ht="36.75" customHeight="1">
      <c r="A52" s="150"/>
      <c r="B52" s="151" t="s">
        <v>71</v>
      </c>
      <c r="C52" s="152"/>
      <c r="D52" s="18" t="s">
        <v>32</v>
      </c>
      <c r="E52" s="16">
        <f t="shared" si="12"/>
        <v>0</v>
      </c>
      <c r="F52" s="16"/>
      <c r="G52" s="16"/>
      <c r="H52" s="18" t="s">
        <v>32</v>
      </c>
      <c r="I52" s="16">
        <f t="shared" si="13"/>
        <v>0</v>
      </c>
      <c r="J52" s="16"/>
      <c r="K52" s="16"/>
      <c r="L52" s="18" t="s">
        <v>32</v>
      </c>
      <c r="M52" s="16">
        <f t="shared" si="14"/>
        <v>0</v>
      </c>
      <c r="N52" s="16"/>
      <c r="O52" s="16"/>
      <c r="P52" s="18" t="s">
        <v>32</v>
      </c>
      <c r="Q52" s="16">
        <f t="shared" si="15"/>
        <v>0</v>
      </c>
      <c r="R52" s="16"/>
      <c r="S52" s="16"/>
      <c r="T52" s="18" t="s">
        <v>32</v>
      </c>
      <c r="U52" s="16">
        <f t="shared" si="16"/>
        <v>0</v>
      </c>
      <c r="V52" s="16"/>
      <c r="W52" s="16"/>
    </row>
    <row r="53" spans="1:23" ht="42" customHeight="1">
      <c r="A53" s="150"/>
      <c r="B53" s="151" t="s">
        <v>72</v>
      </c>
      <c r="C53" s="152"/>
      <c r="D53" s="18" t="s">
        <v>32</v>
      </c>
      <c r="E53" s="16">
        <f t="shared" si="12"/>
        <v>0</v>
      </c>
      <c r="F53" s="16"/>
      <c r="G53" s="19"/>
      <c r="H53" s="18" t="s">
        <v>32</v>
      </c>
      <c r="I53" s="16">
        <f t="shared" si="13"/>
        <v>0</v>
      </c>
      <c r="J53" s="16"/>
      <c r="K53" s="16"/>
      <c r="L53" s="18" t="s">
        <v>32</v>
      </c>
      <c r="M53" s="16">
        <f t="shared" si="14"/>
        <v>0</v>
      </c>
      <c r="N53" s="16"/>
      <c r="O53" s="16"/>
      <c r="P53" s="18" t="s">
        <v>32</v>
      </c>
      <c r="Q53" s="16">
        <f t="shared" si="15"/>
        <v>0</v>
      </c>
      <c r="R53" s="16"/>
      <c r="S53" s="16"/>
      <c r="T53" s="18" t="s">
        <v>32</v>
      </c>
      <c r="U53" s="16">
        <f t="shared" si="16"/>
        <v>0</v>
      </c>
      <c r="V53" s="16"/>
      <c r="W53" s="16"/>
    </row>
    <row r="54" spans="1:23" ht="15" customHeight="1">
      <c r="A54" s="153" t="s">
        <v>2</v>
      </c>
      <c r="B54" s="150"/>
      <c r="C54" s="150"/>
      <c r="D54" s="16">
        <v>2019</v>
      </c>
      <c r="E54" s="16">
        <f>SUM(E41:E53)</f>
        <v>2</v>
      </c>
      <c r="F54" s="16"/>
      <c r="G54" s="16"/>
      <c r="H54" s="16">
        <v>2020</v>
      </c>
      <c r="I54" s="16">
        <f>SUM(I41:I53)</f>
        <v>2</v>
      </c>
      <c r="J54" s="16"/>
      <c r="K54" s="16"/>
      <c r="L54" s="16">
        <v>2021</v>
      </c>
      <c r="M54" s="16">
        <f>SUM(M41:M53)</f>
        <v>2</v>
      </c>
      <c r="N54" s="16"/>
      <c r="O54" s="16"/>
      <c r="P54" s="16">
        <v>2022</v>
      </c>
      <c r="Q54" s="16">
        <f>SUM(Q41:Q53)</f>
        <v>2</v>
      </c>
      <c r="R54" s="16"/>
      <c r="S54" s="16"/>
      <c r="T54" s="16">
        <v>2023</v>
      </c>
      <c r="U54" s="16">
        <f>SUM(U41:U53)</f>
        <v>2</v>
      </c>
      <c r="V54" s="16"/>
      <c r="W54" s="16"/>
    </row>
    <row r="55" spans="1:23" ht="28.5" customHeight="1">
      <c r="A55" s="163" t="s">
        <v>8</v>
      </c>
      <c r="B55" s="164"/>
      <c r="C55" s="164"/>
      <c r="D55" s="164"/>
      <c r="E55" s="164"/>
      <c r="F55" s="164"/>
      <c r="G55" s="164"/>
      <c r="H55" s="164"/>
      <c r="I55" s="164"/>
      <c r="J55" s="164"/>
      <c r="K55" s="164"/>
      <c r="L55" s="164"/>
      <c r="M55" s="164"/>
      <c r="N55" s="164"/>
      <c r="O55" s="164"/>
      <c r="P55" s="164"/>
      <c r="Q55" s="164"/>
      <c r="R55" s="164"/>
      <c r="S55" s="164"/>
      <c r="T55" s="164"/>
      <c r="U55" s="164"/>
      <c r="V55" s="164"/>
      <c r="W55" s="164"/>
    </row>
    <row r="56" spans="1:23" ht="54" customHeight="1">
      <c r="A56" s="91" t="s">
        <v>27</v>
      </c>
      <c r="B56" s="165" t="s">
        <v>27</v>
      </c>
      <c r="C56" s="166"/>
      <c r="D56" s="18">
        <v>2019</v>
      </c>
      <c r="E56" s="18" t="s">
        <v>28</v>
      </c>
      <c r="F56" s="18" t="s">
        <v>29</v>
      </c>
      <c r="G56" s="18" t="s">
        <v>30</v>
      </c>
      <c r="H56" s="18">
        <v>2020</v>
      </c>
      <c r="I56" s="18" t="s">
        <v>28</v>
      </c>
      <c r="J56" s="18" t="s">
        <v>29</v>
      </c>
      <c r="K56" s="18" t="s">
        <v>30</v>
      </c>
      <c r="L56" s="18">
        <v>2021</v>
      </c>
      <c r="M56" s="18" t="s">
        <v>28</v>
      </c>
      <c r="N56" s="18" t="s">
        <v>29</v>
      </c>
      <c r="O56" s="18" t="s">
        <v>30</v>
      </c>
      <c r="P56" s="18">
        <v>2022</v>
      </c>
      <c r="Q56" s="18" t="s">
        <v>28</v>
      </c>
      <c r="R56" s="18" t="s">
        <v>29</v>
      </c>
      <c r="S56" s="18" t="s">
        <v>30</v>
      </c>
      <c r="T56" s="18">
        <v>2023</v>
      </c>
      <c r="U56" s="18" t="s">
        <v>28</v>
      </c>
      <c r="V56" s="18" t="s">
        <v>29</v>
      </c>
      <c r="W56" s="18" t="s">
        <v>30</v>
      </c>
    </row>
    <row r="57" spans="1:23" ht="103.5" customHeight="1">
      <c r="A57" s="154" t="s">
        <v>3</v>
      </c>
      <c r="B57" s="157" t="s">
        <v>339</v>
      </c>
      <c r="C57" s="150"/>
      <c r="D57" s="18" t="s">
        <v>26</v>
      </c>
      <c r="E57" s="16">
        <f t="shared" ref="E57:E66" si="17">IFERROR(VLOOKUP(D57,Z$6:AA$7,"2",FALSE),"")</f>
        <v>1</v>
      </c>
      <c r="F57" s="17" t="s">
        <v>341</v>
      </c>
      <c r="G57" s="16" t="s">
        <v>340</v>
      </c>
      <c r="H57" s="18" t="s">
        <v>26</v>
      </c>
      <c r="I57" s="16">
        <f t="shared" ref="I57:I66" si="18">IFERROR(VLOOKUP(H57,Z$6:AA$7,"2",FALSE),"")</f>
        <v>1</v>
      </c>
      <c r="J57" s="17" t="s">
        <v>341</v>
      </c>
      <c r="K57" s="16" t="s">
        <v>73</v>
      </c>
      <c r="L57" s="18" t="s">
        <v>26</v>
      </c>
      <c r="M57" s="16">
        <f t="shared" ref="M57:M66" si="19">IFERROR(VLOOKUP(L57,Z$6:AA$7,"2",FALSE),"")</f>
        <v>1</v>
      </c>
      <c r="N57" s="17" t="s">
        <v>341</v>
      </c>
      <c r="O57" s="16" t="s">
        <v>74</v>
      </c>
      <c r="P57" s="18" t="s">
        <v>26</v>
      </c>
      <c r="Q57" s="16">
        <f t="shared" ref="Q57:Q66" si="20">IFERROR(VLOOKUP(P57,Z$6:AA$7,"2",FALSE),"")</f>
        <v>1</v>
      </c>
      <c r="R57" s="17" t="s">
        <v>341</v>
      </c>
      <c r="S57" s="16" t="s">
        <v>75</v>
      </c>
      <c r="T57" s="18" t="s">
        <v>26</v>
      </c>
      <c r="U57" s="16">
        <f t="shared" ref="U57:U66" si="21">IFERROR(VLOOKUP(T57,Z$6:AA$7,"2",FALSE),"")</f>
        <v>1</v>
      </c>
      <c r="V57" s="17" t="s">
        <v>341</v>
      </c>
      <c r="W57" s="16" t="s">
        <v>413</v>
      </c>
    </row>
    <row r="58" spans="1:23" ht="72.75" customHeight="1">
      <c r="A58" s="150"/>
      <c r="B58" s="158" t="s">
        <v>286</v>
      </c>
      <c r="C58" s="150"/>
      <c r="D58" s="18" t="s">
        <v>26</v>
      </c>
      <c r="E58" s="16">
        <f t="shared" si="17"/>
        <v>1</v>
      </c>
      <c r="F58" s="17" t="s">
        <v>341</v>
      </c>
      <c r="G58" s="16" t="s">
        <v>342</v>
      </c>
      <c r="H58" s="18" t="s">
        <v>26</v>
      </c>
      <c r="I58" s="16">
        <f t="shared" si="18"/>
        <v>1</v>
      </c>
      <c r="J58" s="17" t="s">
        <v>341</v>
      </c>
      <c r="K58" s="16" t="s">
        <v>342</v>
      </c>
      <c r="L58" s="18" t="s">
        <v>26</v>
      </c>
      <c r="M58" s="16">
        <f t="shared" si="19"/>
        <v>1</v>
      </c>
      <c r="N58" s="17" t="s">
        <v>341</v>
      </c>
      <c r="O58" s="16" t="s">
        <v>342</v>
      </c>
      <c r="P58" s="18" t="s">
        <v>26</v>
      </c>
      <c r="Q58" s="16">
        <f t="shared" si="20"/>
        <v>1</v>
      </c>
      <c r="R58" s="17" t="s">
        <v>341</v>
      </c>
      <c r="S58" s="16" t="s">
        <v>342</v>
      </c>
      <c r="T58" s="18" t="s">
        <v>26</v>
      </c>
      <c r="U58" s="16">
        <f t="shared" si="21"/>
        <v>1</v>
      </c>
      <c r="V58" s="17" t="s">
        <v>341</v>
      </c>
      <c r="W58" s="16" t="s">
        <v>414</v>
      </c>
    </row>
    <row r="59" spans="1:23" ht="65.25" customHeight="1">
      <c r="A59" s="150"/>
      <c r="B59" s="157" t="s">
        <v>285</v>
      </c>
      <c r="C59" s="150"/>
      <c r="D59" s="18" t="s">
        <v>26</v>
      </c>
      <c r="E59" s="16">
        <f t="shared" si="17"/>
        <v>1</v>
      </c>
      <c r="F59" s="17" t="s">
        <v>341</v>
      </c>
      <c r="G59" s="16" t="s">
        <v>343</v>
      </c>
      <c r="H59" s="18" t="s">
        <v>26</v>
      </c>
      <c r="I59" s="16">
        <f t="shared" si="18"/>
        <v>1</v>
      </c>
      <c r="J59" s="17" t="s">
        <v>341</v>
      </c>
      <c r="K59" s="16" t="s">
        <v>343</v>
      </c>
      <c r="L59" s="18" t="s">
        <v>26</v>
      </c>
      <c r="M59" s="16">
        <f t="shared" si="19"/>
        <v>1</v>
      </c>
      <c r="N59" s="17" t="s">
        <v>341</v>
      </c>
      <c r="O59" s="16" t="s">
        <v>344</v>
      </c>
      <c r="P59" s="18" t="s">
        <v>32</v>
      </c>
      <c r="Q59" s="16">
        <f t="shared" si="20"/>
        <v>0</v>
      </c>
      <c r="R59" s="16"/>
      <c r="S59" s="16"/>
      <c r="T59" s="18" t="s">
        <v>32</v>
      </c>
      <c r="U59" s="16">
        <f t="shared" si="21"/>
        <v>0</v>
      </c>
      <c r="V59" s="16"/>
      <c r="W59" s="16"/>
    </row>
    <row r="60" spans="1:23" ht="69" customHeight="1">
      <c r="A60" s="150"/>
      <c r="B60" s="157" t="s">
        <v>77</v>
      </c>
      <c r="C60" s="150"/>
      <c r="D60" s="18" t="s">
        <v>26</v>
      </c>
      <c r="E60" s="16">
        <f t="shared" si="17"/>
        <v>1</v>
      </c>
      <c r="F60" s="17" t="s">
        <v>341</v>
      </c>
      <c r="G60" s="16" t="s">
        <v>343</v>
      </c>
      <c r="H60" s="18" t="s">
        <v>26</v>
      </c>
      <c r="I60" s="16">
        <f t="shared" si="18"/>
        <v>1</v>
      </c>
      <c r="J60" s="17" t="s">
        <v>341</v>
      </c>
      <c r="K60" s="16" t="s">
        <v>76</v>
      </c>
      <c r="L60" s="18" t="s">
        <v>26</v>
      </c>
      <c r="M60" s="16">
        <f t="shared" si="19"/>
        <v>1</v>
      </c>
      <c r="N60" s="17" t="s">
        <v>341</v>
      </c>
      <c r="O60" s="16" t="s">
        <v>344</v>
      </c>
      <c r="P60" s="18" t="s">
        <v>32</v>
      </c>
      <c r="Q60" s="16">
        <f t="shared" si="20"/>
        <v>0</v>
      </c>
      <c r="R60" s="16"/>
      <c r="S60" s="16"/>
      <c r="T60" s="18" t="s">
        <v>32</v>
      </c>
      <c r="U60" s="16">
        <f t="shared" si="21"/>
        <v>0</v>
      </c>
      <c r="V60" s="16"/>
      <c r="W60" s="16"/>
    </row>
    <row r="61" spans="1:23" ht="35.25" customHeight="1">
      <c r="A61" s="150"/>
      <c r="B61" s="155" t="s">
        <v>78</v>
      </c>
      <c r="C61" s="152"/>
      <c r="D61" s="18" t="s">
        <v>32</v>
      </c>
      <c r="E61" s="16">
        <f t="shared" si="17"/>
        <v>0</v>
      </c>
      <c r="F61" s="16"/>
      <c r="G61" s="16"/>
      <c r="H61" s="18" t="s">
        <v>32</v>
      </c>
      <c r="I61" s="16">
        <f t="shared" si="18"/>
        <v>0</v>
      </c>
      <c r="J61" s="16"/>
      <c r="K61" s="16"/>
      <c r="L61" s="18" t="s">
        <v>32</v>
      </c>
      <c r="M61" s="16">
        <f t="shared" si="19"/>
        <v>0</v>
      </c>
      <c r="N61" s="16"/>
      <c r="O61" s="16"/>
      <c r="P61" s="18" t="s">
        <v>32</v>
      </c>
      <c r="Q61" s="16">
        <f t="shared" si="20"/>
        <v>0</v>
      </c>
      <c r="R61" s="16"/>
      <c r="S61" s="16"/>
      <c r="T61" s="18" t="s">
        <v>32</v>
      </c>
      <c r="U61" s="16">
        <f t="shared" si="21"/>
        <v>0</v>
      </c>
      <c r="V61" s="16"/>
      <c r="W61" s="16"/>
    </row>
    <row r="62" spans="1:23" ht="33" customHeight="1">
      <c r="A62" s="150"/>
      <c r="B62" s="155" t="s">
        <v>79</v>
      </c>
      <c r="C62" s="152"/>
      <c r="D62" s="18" t="s">
        <v>32</v>
      </c>
      <c r="E62" s="16">
        <f t="shared" si="17"/>
        <v>0</v>
      </c>
      <c r="F62" s="16"/>
      <c r="G62" s="16"/>
      <c r="H62" s="18" t="s">
        <v>32</v>
      </c>
      <c r="I62" s="16">
        <f t="shared" si="18"/>
        <v>0</v>
      </c>
      <c r="J62" s="16"/>
      <c r="K62" s="16"/>
      <c r="L62" s="18" t="s">
        <v>32</v>
      </c>
      <c r="M62" s="16">
        <f t="shared" si="19"/>
        <v>0</v>
      </c>
      <c r="N62" s="16"/>
      <c r="O62" s="16"/>
      <c r="P62" s="18" t="s">
        <v>32</v>
      </c>
      <c r="Q62" s="16">
        <f t="shared" si="20"/>
        <v>0</v>
      </c>
      <c r="R62" s="16"/>
      <c r="S62" s="16"/>
      <c r="T62" s="18" t="s">
        <v>32</v>
      </c>
      <c r="U62" s="16">
        <f t="shared" si="21"/>
        <v>0</v>
      </c>
      <c r="V62" s="16"/>
      <c r="W62" s="16"/>
    </row>
    <row r="63" spans="1:23" ht="80.25" customHeight="1">
      <c r="A63" s="150"/>
      <c r="B63" s="155" t="s">
        <v>80</v>
      </c>
      <c r="C63" s="152"/>
      <c r="D63" s="18" t="s">
        <v>26</v>
      </c>
      <c r="E63" s="16">
        <f t="shared" si="17"/>
        <v>1</v>
      </c>
      <c r="F63" s="20" t="s">
        <v>247</v>
      </c>
      <c r="G63" s="16" t="s">
        <v>345</v>
      </c>
      <c r="H63" s="18" t="s">
        <v>26</v>
      </c>
      <c r="I63" s="16">
        <f t="shared" si="18"/>
        <v>1</v>
      </c>
      <c r="J63" s="20" t="s">
        <v>247</v>
      </c>
      <c r="K63" s="16" t="s">
        <v>81</v>
      </c>
      <c r="L63" s="18" t="s">
        <v>26</v>
      </c>
      <c r="M63" s="16">
        <f t="shared" si="19"/>
        <v>1</v>
      </c>
      <c r="N63" s="20" t="s">
        <v>247</v>
      </c>
      <c r="O63" s="16" t="s">
        <v>82</v>
      </c>
      <c r="P63" s="18" t="s">
        <v>26</v>
      </c>
      <c r="Q63" s="16">
        <f t="shared" si="20"/>
        <v>1</v>
      </c>
      <c r="R63" s="20" t="s">
        <v>247</v>
      </c>
      <c r="S63" s="16" t="s">
        <v>83</v>
      </c>
      <c r="T63" s="18" t="s">
        <v>26</v>
      </c>
      <c r="U63" s="16">
        <f t="shared" si="21"/>
        <v>1</v>
      </c>
      <c r="V63" s="20" t="s">
        <v>247</v>
      </c>
      <c r="W63" s="16" t="s">
        <v>459</v>
      </c>
    </row>
    <row r="64" spans="1:23" ht="78" customHeight="1">
      <c r="A64" s="150"/>
      <c r="B64" s="155" t="s">
        <v>287</v>
      </c>
      <c r="C64" s="152"/>
      <c r="D64" s="18" t="s">
        <v>26</v>
      </c>
      <c r="E64" s="16">
        <f t="shared" si="17"/>
        <v>1</v>
      </c>
      <c r="F64" s="20" t="s">
        <v>247</v>
      </c>
      <c r="G64" s="16" t="s">
        <v>346</v>
      </c>
      <c r="H64" s="18" t="s">
        <v>26</v>
      </c>
      <c r="I64" s="16">
        <f t="shared" si="18"/>
        <v>1</v>
      </c>
      <c r="J64" s="20" t="s">
        <v>247</v>
      </c>
      <c r="K64" s="16" t="s">
        <v>84</v>
      </c>
      <c r="L64" s="18" t="s">
        <v>26</v>
      </c>
      <c r="M64" s="16">
        <f t="shared" si="19"/>
        <v>1</v>
      </c>
      <c r="N64" s="20" t="s">
        <v>247</v>
      </c>
      <c r="O64" s="16" t="s">
        <v>85</v>
      </c>
      <c r="P64" s="18" t="s">
        <v>26</v>
      </c>
      <c r="Q64" s="16">
        <f t="shared" si="20"/>
        <v>1</v>
      </c>
      <c r="R64" s="20" t="s">
        <v>247</v>
      </c>
      <c r="S64" s="16" t="s">
        <v>86</v>
      </c>
      <c r="T64" s="18" t="s">
        <v>26</v>
      </c>
      <c r="U64" s="16">
        <f t="shared" si="21"/>
        <v>1</v>
      </c>
      <c r="V64" s="20" t="s">
        <v>247</v>
      </c>
      <c r="W64" s="111" t="s">
        <v>460</v>
      </c>
    </row>
    <row r="65" spans="1:23" ht="79.5" customHeight="1">
      <c r="A65" s="150"/>
      <c r="B65" s="155" t="s">
        <v>288</v>
      </c>
      <c r="C65" s="152"/>
      <c r="D65" s="18" t="s">
        <v>26</v>
      </c>
      <c r="E65" s="16">
        <f t="shared" si="17"/>
        <v>1</v>
      </c>
      <c r="F65" s="20" t="s">
        <v>247</v>
      </c>
      <c r="G65" s="16" t="s">
        <v>87</v>
      </c>
      <c r="H65" s="18" t="s">
        <v>26</v>
      </c>
      <c r="I65" s="16">
        <f t="shared" si="18"/>
        <v>1</v>
      </c>
      <c r="J65" s="20" t="s">
        <v>247</v>
      </c>
      <c r="K65" s="16" t="s">
        <v>88</v>
      </c>
      <c r="L65" s="18" t="s">
        <v>26</v>
      </c>
      <c r="M65" s="16">
        <f t="shared" si="19"/>
        <v>1</v>
      </c>
      <c r="N65" s="20" t="s">
        <v>247</v>
      </c>
      <c r="O65" s="16" t="s">
        <v>89</v>
      </c>
      <c r="P65" s="18" t="s">
        <v>26</v>
      </c>
      <c r="Q65" s="16">
        <f t="shared" si="20"/>
        <v>1</v>
      </c>
      <c r="R65" s="20" t="s">
        <v>247</v>
      </c>
      <c r="S65" s="16" t="s">
        <v>90</v>
      </c>
      <c r="T65" s="18" t="s">
        <v>26</v>
      </c>
      <c r="U65" s="16">
        <f t="shared" si="21"/>
        <v>1</v>
      </c>
      <c r="V65" s="20" t="s">
        <v>247</v>
      </c>
      <c r="W65" s="112" t="s">
        <v>461</v>
      </c>
    </row>
    <row r="66" spans="1:23" ht="66.75" customHeight="1">
      <c r="A66" s="150"/>
      <c r="B66" s="156" t="s">
        <v>91</v>
      </c>
      <c r="C66" s="152"/>
      <c r="D66" s="18" t="s">
        <v>26</v>
      </c>
      <c r="E66" s="16">
        <f t="shared" si="17"/>
        <v>1</v>
      </c>
      <c r="F66" s="20" t="s">
        <v>247</v>
      </c>
      <c r="G66" s="16" t="s">
        <v>92</v>
      </c>
      <c r="H66" s="18" t="s">
        <v>26</v>
      </c>
      <c r="I66" s="16">
        <f t="shared" si="18"/>
        <v>1</v>
      </c>
      <c r="J66" s="20" t="s">
        <v>247</v>
      </c>
      <c r="K66" s="16" t="s">
        <v>92</v>
      </c>
      <c r="L66" s="18" t="s">
        <v>26</v>
      </c>
      <c r="M66" s="16">
        <f t="shared" si="19"/>
        <v>1</v>
      </c>
      <c r="N66" s="20" t="s">
        <v>247</v>
      </c>
      <c r="O66" s="16" t="s">
        <v>92</v>
      </c>
      <c r="P66" s="18" t="s">
        <v>26</v>
      </c>
      <c r="Q66" s="16">
        <f t="shared" si="20"/>
        <v>1</v>
      </c>
      <c r="R66" s="20" t="s">
        <v>247</v>
      </c>
      <c r="S66" s="16" t="s">
        <v>92</v>
      </c>
      <c r="T66" s="18" t="s">
        <v>26</v>
      </c>
      <c r="U66" s="16">
        <f t="shared" si="21"/>
        <v>1</v>
      </c>
      <c r="V66" s="20" t="s">
        <v>247</v>
      </c>
      <c r="W66" s="16" t="s">
        <v>92</v>
      </c>
    </row>
    <row r="67" spans="1:23" ht="15.75" customHeight="1">
      <c r="A67" s="149" t="s">
        <v>2</v>
      </c>
      <c r="B67" s="150"/>
      <c r="C67" s="150"/>
      <c r="D67" s="16">
        <v>2019</v>
      </c>
      <c r="E67" s="16">
        <f>SUM(E57:E66)</f>
        <v>8</v>
      </c>
      <c r="F67" s="16"/>
      <c r="G67" s="16"/>
      <c r="H67" s="16">
        <v>2020</v>
      </c>
      <c r="I67" s="16">
        <f>SUM(I57:I66)</f>
        <v>8</v>
      </c>
      <c r="J67" s="16"/>
      <c r="K67" s="16"/>
      <c r="L67" s="16">
        <v>2021</v>
      </c>
      <c r="M67" s="16">
        <f>SUM(M57:M66)</f>
        <v>8</v>
      </c>
      <c r="N67" s="16"/>
      <c r="O67" s="16"/>
      <c r="P67" s="16">
        <v>2022</v>
      </c>
      <c r="Q67" s="16">
        <f>SUM(Q57:Q66)</f>
        <v>6</v>
      </c>
      <c r="R67" s="16"/>
      <c r="S67" s="16"/>
      <c r="T67" s="16">
        <v>2023</v>
      </c>
      <c r="U67" s="16">
        <f>SUM(U57:U66)</f>
        <v>6</v>
      </c>
      <c r="V67" s="16"/>
      <c r="W67" s="16"/>
    </row>
    <row r="68" spans="1:23" ht="15.75" customHeight="1"/>
    <row r="69" spans="1:23" ht="15.75" customHeight="1"/>
    <row r="70" spans="1:23" ht="15.75" customHeight="1"/>
    <row r="71" spans="1:23" ht="15.75" customHeight="1"/>
    <row r="72" spans="1:23" ht="15.75" customHeight="1"/>
    <row r="73" spans="1:23" ht="15.75" customHeight="1"/>
    <row r="74" spans="1:23" ht="15.75" customHeight="1"/>
    <row r="75" spans="1:23" ht="15.75" customHeight="1"/>
    <row r="76" spans="1:23" ht="15.75" customHeight="1"/>
    <row r="77" spans="1:23" ht="15.75" customHeight="1"/>
    <row r="78" spans="1:23" ht="15.75" customHeight="1"/>
    <row r="79" spans="1:23" ht="15.75" customHeight="1"/>
    <row r="80" spans="1:23"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70">
    <mergeCell ref="A8:A21"/>
    <mergeCell ref="C1:U3"/>
    <mergeCell ref="A23:W23"/>
    <mergeCell ref="A6:W6"/>
    <mergeCell ref="A5:W5"/>
    <mergeCell ref="A7:C7"/>
    <mergeCell ref="B8:C8"/>
    <mergeCell ref="B9:C9"/>
    <mergeCell ref="B10:C10"/>
    <mergeCell ref="B19:C19"/>
    <mergeCell ref="B20:C20"/>
    <mergeCell ref="B16:C16"/>
    <mergeCell ref="B17:C17"/>
    <mergeCell ref="B18:C18"/>
    <mergeCell ref="B21:C21"/>
    <mergeCell ref="A1:B3"/>
    <mergeCell ref="B11:C11"/>
    <mergeCell ref="B12:C12"/>
    <mergeCell ref="B13:C13"/>
    <mergeCell ref="B14:C14"/>
    <mergeCell ref="B15:C15"/>
    <mergeCell ref="B49:C49"/>
    <mergeCell ref="A55:W55"/>
    <mergeCell ref="B56:C56"/>
    <mergeCell ref="A24:C24"/>
    <mergeCell ref="A22:C22"/>
    <mergeCell ref="B27:C27"/>
    <mergeCell ref="B28:C28"/>
    <mergeCell ref="B29:C29"/>
    <mergeCell ref="B30:C30"/>
    <mergeCell ref="B31:C31"/>
    <mergeCell ref="B32:C32"/>
    <mergeCell ref="A39:W39"/>
    <mergeCell ref="B26:C26"/>
    <mergeCell ref="B33:C33"/>
    <mergeCell ref="B34:C34"/>
    <mergeCell ref="B35:C35"/>
    <mergeCell ref="B36:C36"/>
    <mergeCell ref="A25:A37"/>
    <mergeCell ref="B42:C42"/>
    <mergeCell ref="B43:C43"/>
    <mergeCell ref="B37:C37"/>
    <mergeCell ref="A38:C38"/>
    <mergeCell ref="A40:C40"/>
    <mergeCell ref="A41:A53"/>
    <mergeCell ref="B41:C41"/>
    <mergeCell ref="B44:C44"/>
    <mergeCell ref="B45:C45"/>
    <mergeCell ref="B46:C46"/>
    <mergeCell ref="B47:C47"/>
    <mergeCell ref="B50:C50"/>
    <mergeCell ref="B48:C48"/>
    <mergeCell ref="B51:C51"/>
    <mergeCell ref="B25:C25"/>
    <mergeCell ref="A4:S4"/>
    <mergeCell ref="A67:C67"/>
    <mergeCell ref="B52:C52"/>
    <mergeCell ref="B53:C53"/>
    <mergeCell ref="A54:C54"/>
    <mergeCell ref="A57:A66"/>
    <mergeCell ref="B61:C61"/>
    <mergeCell ref="B62:C62"/>
    <mergeCell ref="B63:C63"/>
    <mergeCell ref="B64:C64"/>
    <mergeCell ref="B65:C65"/>
    <mergeCell ref="B66:C66"/>
    <mergeCell ref="B57:C57"/>
    <mergeCell ref="B58:C58"/>
    <mergeCell ref="B59:C59"/>
    <mergeCell ref="B60:C60"/>
  </mergeCells>
  <phoneticPr fontId="10" type="noConversion"/>
  <conditionalFormatting sqref="D25:M36 R35:S36 D37:J37 L37:N37 D38:W38 V35:W36">
    <cfRule type="cellIs" dxfId="150" priority="78" operator="equal">
      <formula>$Z$7</formula>
    </cfRule>
  </conditionalFormatting>
  <conditionalFormatting sqref="D25:M36 R35:S36 D37:J37 L37:N37">
    <cfRule type="cellIs" dxfId="149" priority="77" operator="equal">
      <formula>$Z$6</formula>
    </cfRule>
  </conditionalFormatting>
  <conditionalFormatting sqref="D13:O17">
    <cfRule type="cellIs" dxfId="148" priority="96" operator="equal">
      <formula>$Z$7</formula>
    </cfRule>
    <cfRule type="cellIs" dxfId="147" priority="95" operator="equal">
      <formula>$Z$6</formula>
    </cfRule>
  </conditionalFormatting>
  <conditionalFormatting sqref="D41:S54 N28:S32 N32:N36 N34:T34 N35:O36 G8:I8 K8:M8 O8:Q8 S8:X8 D8:E12 G9:O11 R9:S11 V9:X11 G12:I12 K12:M12 O12 S12 W12:X12 R13:S16 V13:X16 S17 W17:X17 D18:J18 L18:O18 R18:S21 V18:X21 D19:E19 G19:O19 D20:O21 D22:X22 T27:T33 V28:W36 R32:R36 P33:S33 R35:S36 R57:T60 V57:W60 F57:F62 J57:J62 N57:N62 W57:W64 D57:E66 G57:I66 K57:M66 O57:Q66 S61:T66 F64:F66 W66 N25:T26 D67:W67">
    <cfRule type="cellIs" dxfId="146" priority="136" operator="equal">
      <formula>$Z$7</formula>
    </cfRule>
  </conditionalFormatting>
  <conditionalFormatting sqref="D38:W38">
    <cfRule type="cellIs" dxfId="145" priority="66" operator="equal">
      <formula>$Z$6</formula>
    </cfRule>
  </conditionalFormatting>
  <conditionalFormatting sqref="D41:W54">
    <cfRule type="cellIs" dxfId="144" priority="16" operator="equal">
      <formula>$Z$6</formula>
    </cfRule>
  </conditionalFormatting>
  <conditionalFormatting sqref="D67:W67">
    <cfRule type="cellIs" dxfId="143" priority="50" operator="equal">
      <formula>$Z$6</formula>
    </cfRule>
  </conditionalFormatting>
  <conditionalFormatting sqref="F57:F60">
    <cfRule type="cellIs" dxfId="142" priority="71" operator="equal">
      <formula>$Z$6</formula>
    </cfRule>
    <cfRule type="cellIs" dxfId="141" priority="72" operator="equal">
      <formula>$Z$7</formula>
    </cfRule>
  </conditionalFormatting>
  <conditionalFormatting sqref="J57:J60">
    <cfRule type="cellIs" dxfId="140" priority="73" operator="equal">
      <formula>$Z$6</formula>
    </cfRule>
    <cfRule type="cellIs" dxfId="139" priority="74" operator="equal">
      <formula>$Z$7</formula>
    </cfRule>
  </conditionalFormatting>
  <conditionalFormatting sqref="J38:K38">
    <cfRule type="cellIs" dxfId="138" priority="138" operator="equal">
      <formula>$Z$6</formula>
    </cfRule>
  </conditionalFormatting>
  <conditionalFormatting sqref="J54:K54">
    <cfRule type="cellIs" dxfId="137" priority="140" operator="equal">
      <formula>$Z$6</formula>
    </cfRule>
  </conditionalFormatting>
  <conditionalFormatting sqref="J67:K67">
    <cfRule type="cellIs" dxfId="136" priority="142" operator="equal">
      <formula>$Z$6</formula>
    </cfRule>
  </conditionalFormatting>
  <conditionalFormatting sqref="M54">
    <cfRule type="cellIs" dxfId="135" priority="122" operator="equal">
      <formula>$Z$6</formula>
    </cfRule>
  </conditionalFormatting>
  <conditionalFormatting sqref="N29:N30">
    <cfRule type="cellIs" dxfId="134" priority="88" operator="equal">
      <formula>$Z$7</formula>
    </cfRule>
    <cfRule type="cellIs" dxfId="133" priority="87" operator="equal">
      <formula>$Z$6</formula>
    </cfRule>
  </conditionalFormatting>
  <conditionalFormatting sqref="N32:N36">
    <cfRule type="cellIs" dxfId="132" priority="86" operator="equal">
      <formula>$Z$7</formula>
    </cfRule>
    <cfRule type="cellIs" dxfId="131" priority="120" operator="equal">
      <formula>$Z$6</formula>
    </cfRule>
    <cfRule type="cellIs" dxfId="130" priority="85" operator="equal">
      <formula>$Z$6</formula>
    </cfRule>
  </conditionalFormatting>
  <conditionalFormatting sqref="N57:N60">
    <cfRule type="cellIs" dxfId="129" priority="76" operator="equal">
      <formula>$Z$7</formula>
    </cfRule>
    <cfRule type="cellIs" dxfId="128" priority="75" operator="equal">
      <formula>$Z$6</formula>
    </cfRule>
  </conditionalFormatting>
  <conditionalFormatting sqref="N38:O38">
    <cfRule type="cellIs" dxfId="127" priority="148" operator="equal">
      <formula>$Z$6</formula>
    </cfRule>
  </conditionalFormatting>
  <conditionalFormatting sqref="N54:O54">
    <cfRule type="cellIs" dxfId="126" priority="150" operator="equal">
      <formula>$Z$6</formula>
    </cfRule>
  </conditionalFormatting>
  <conditionalFormatting sqref="N67:O67">
    <cfRule type="cellIs" dxfId="125" priority="152" operator="equal">
      <formula>$Z$6</formula>
    </cfRule>
  </conditionalFormatting>
  <conditionalFormatting sqref="N25:S27">
    <cfRule type="cellIs" dxfId="124" priority="42" operator="equal">
      <formula>$Z$6</formula>
    </cfRule>
  </conditionalFormatting>
  <conditionalFormatting sqref="N27:S27">
    <cfRule type="cellIs" dxfId="123" priority="43" operator="equal">
      <formula>$Z$7</formula>
    </cfRule>
  </conditionalFormatting>
  <conditionalFormatting sqref="N28:S32">
    <cfRule type="cellIs" dxfId="122" priority="105" operator="equal">
      <formula>$Z$6</formula>
    </cfRule>
  </conditionalFormatting>
  <conditionalFormatting sqref="N34:S36">
    <cfRule type="cellIs" dxfId="121" priority="101" operator="equal">
      <formula>$Z$6</formula>
    </cfRule>
  </conditionalFormatting>
  <conditionalFormatting sqref="O33">
    <cfRule type="cellIs" dxfId="120" priority="82" operator="equal">
      <formula>$Z$7</formula>
    </cfRule>
    <cfRule type="cellIs" dxfId="119" priority="81" operator="equal">
      <formula>$Z$6</formula>
    </cfRule>
  </conditionalFormatting>
  <conditionalFormatting sqref="P9:Q21">
    <cfRule type="cellIs" dxfId="118" priority="103" operator="equal">
      <formula>$Z$6</formula>
    </cfRule>
    <cfRule type="cellIs" dxfId="117" priority="104" operator="equal">
      <formula>$Z$7</formula>
    </cfRule>
  </conditionalFormatting>
  <conditionalFormatting sqref="P35:Q37">
    <cfRule type="cellIs" dxfId="116" priority="102" operator="equal">
      <formula>$Z$7</formula>
    </cfRule>
  </conditionalFormatting>
  <conditionalFormatting sqref="P37:R37">
    <cfRule type="cellIs" dxfId="115" priority="69" operator="equal">
      <formula>$Z$6</formula>
    </cfRule>
  </conditionalFormatting>
  <conditionalFormatting sqref="Q54">
    <cfRule type="cellIs" dxfId="114" priority="118" operator="equal">
      <formula>$Z$6</formula>
    </cfRule>
  </conditionalFormatting>
  <conditionalFormatting sqref="Q27:R27">
    <cfRule type="cellIs" dxfId="113" priority="146" operator="equal">
      <formula>$Z$7</formula>
    </cfRule>
    <cfRule type="cellIs" dxfId="112" priority="145" operator="equal">
      <formula>$Z$6</formula>
    </cfRule>
  </conditionalFormatting>
  <conditionalFormatting sqref="R29:R30">
    <cfRule type="cellIs" dxfId="111" priority="91" operator="equal">
      <formula>$Z$6</formula>
    </cfRule>
    <cfRule type="cellIs" dxfId="110" priority="92" operator="equal">
      <formula>$Z$7</formula>
    </cfRule>
  </conditionalFormatting>
  <conditionalFormatting sqref="R32:R36 P33:T33 V32:V36 N57:N62 J57:J62 F57:F62 V57:W60 G8:I8 K8:M8 O8:Q8 S8:X8 D8:E12 G9:O11 R9:S11 V9:X11 G12:I12 K12:M12 O12 S12 W12:X12 R13:S16 V13:X16 S17 W17:X17 D18:J18 L18:O18 R18:S21 V18:X21 D19:E19 G19:O19 D20:O21 D22:X22 R57:T60 W57:W64 D57:E66 G57:I66 K57:M66 O57:Q66 S61:T66 F64:F66 W66">
    <cfRule type="cellIs" dxfId="109" priority="110" operator="equal">
      <formula>$Z$6</formula>
    </cfRule>
  </conditionalFormatting>
  <conditionalFormatting sqref="R32:R36">
    <cfRule type="cellIs" dxfId="108" priority="83" operator="equal">
      <formula>$Z$6</formula>
    </cfRule>
    <cfRule type="cellIs" dxfId="107" priority="84" operator="equal">
      <formula>$Z$7</formula>
    </cfRule>
  </conditionalFormatting>
  <conditionalFormatting sqref="R37">
    <cfRule type="cellIs" dxfId="106" priority="70" operator="equal">
      <formula>$Z$7</formula>
    </cfRule>
  </conditionalFormatting>
  <conditionalFormatting sqref="R57:R62">
    <cfRule type="cellIs" dxfId="105" priority="156" operator="equal">
      <formula>$Z$7</formula>
    </cfRule>
    <cfRule type="cellIs" dxfId="104" priority="155" operator="equal">
      <formula>$Z$6</formula>
    </cfRule>
  </conditionalFormatting>
  <conditionalFormatting sqref="R38:S38">
    <cfRule type="cellIs" dxfId="103" priority="160" operator="equal">
      <formula>$Z$6</formula>
    </cfRule>
  </conditionalFormatting>
  <conditionalFormatting sqref="R54:S54">
    <cfRule type="cellIs" dxfId="102" priority="162" operator="equal">
      <formula>$Z$6</formula>
    </cfRule>
  </conditionalFormatting>
  <conditionalFormatting sqref="R67:S67">
    <cfRule type="cellIs" dxfId="101" priority="164" operator="equal">
      <formula>$Z$6</formula>
    </cfRule>
  </conditionalFormatting>
  <conditionalFormatting sqref="T25:T32">
    <cfRule type="cellIs" dxfId="100" priority="63" operator="equal">
      <formula>$Z$6</formula>
    </cfRule>
  </conditionalFormatting>
  <conditionalFormatting sqref="T35:T37">
    <cfRule type="cellIs" dxfId="99" priority="62" operator="equal">
      <formula>$Z$7</formula>
    </cfRule>
  </conditionalFormatting>
  <conditionalFormatting sqref="T9:U21">
    <cfRule type="cellIs" dxfId="98" priority="67" operator="equal">
      <formula>$Z$6</formula>
    </cfRule>
    <cfRule type="cellIs" dxfId="97" priority="68" operator="equal">
      <formula>$Z$7</formula>
    </cfRule>
  </conditionalFormatting>
  <conditionalFormatting sqref="T41:W54">
    <cfRule type="cellIs" dxfId="96" priority="17" operator="equal">
      <formula>$Z$7</formula>
    </cfRule>
  </conditionalFormatting>
  <conditionalFormatting sqref="U25:U37">
    <cfRule type="cellIs" dxfId="95" priority="47" operator="equal">
      <formula>$Z$7</formula>
    </cfRule>
    <cfRule type="cellIs" dxfId="94" priority="46" operator="equal">
      <formula>$Z$6</formula>
    </cfRule>
  </conditionalFormatting>
  <conditionalFormatting sqref="U57:U66">
    <cfRule type="cellIs" dxfId="93" priority="12" operator="equal">
      <formula>$Z$6</formula>
    </cfRule>
    <cfRule type="cellIs" dxfId="92" priority="13" operator="equal">
      <formula>$Z$7</formula>
    </cfRule>
  </conditionalFormatting>
  <conditionalFormatting sqref="V29:V30">
    <cfRule type="cellIs" dxfId="91" priority="59" operator="equal">
      <formula>$Z$6</formula>
    </cfRule>
    <cfRule type="cellIs" dxfId="90" priority="60" operator="equal">
      <formula>$Z$7</formula>
    </cfRule>
  </conditionalFormatting>
  <conditionalFormatting sqref="V32:V37 T34:T37">
    <cfRule type="cellIs" dxfId="89" priority="55" operator="equal">
      <formula>$Z$6</formula>
    </cfRule>
  </conditionalFormatting>
  <conditionalFormatting sqref="V32:V37">
    <cfRule type="cellIs" dxfId="88" priority="56" operator="equal">
      <formula>$Z$7</formula>
    </cfRule>
  </conditionalFormatting>
  <conditionalFormatting sqref="V57:V62">
    <cfRule type="cellIs" dxfId="87" priority="48" operator="equal">
      <formula>$Z$6</formula>
    </cfRule>
    <cfRule type="cellIs" dxfId="86" priority="49" operator="equal">
      <formula>$Z$7</formula>
    </cfRule>
  </conditionalFormatting>
  <conditionalFormatting sqref="V25:W27">
    <cfRule type="cellIs" dxfId="85" priority="41" operator="equal">
      <formula>$Z$7</formula>
    </cfRule>
    <cfRule type="cellIs" dxfId="84" priority="40" operator="equal">
      <formula>$Z$6</formula>
    </cfRule>
  </conditionalFormatting>
  <conditionalFormatting sqref="V28:W36">
    <cfRule type="cellIs" dxfId="83" priority="61" operator="equal">
      <formula>$Z$6</formula>
    </cfRule>
  </conditionalFormatting>
  <conditionalFormatting sqref="V54:W54">
    <cfRule type="cellIs" dxfId="82" priority="54" operator="equal">
      <formula>$Z$6</formula>
    </cfRule>
  </conditionalFormatting>
  <conditionalFormatting sqref="W29">
    <cfRule type="cellIs" dxfId="81" priority="9" operator="equal">
      <formula>$Z$6</formula>
    </cfRule>
  </conditionalFormatting>
  <conditionalFormatting sqref="W32:W36">
    <cfRule type="cellIs" dxfId="80" priority="1" operator="equal">
      <formula>$Z$6</formula>
    </cfRule>
  </conditionalFormatting>
  <dataValidations count="1">
    <dataValidation type="list" allowBlank="1" showErrorMessage="1" sqref="Z6:Z7 T8:T21 P25:P37 P57:P66 L57:L66 H57:H66 D57:D66 P41:P53 L41:L53 H41:H53 D41:D53 P8:P21 L25:L37 H25:H37 D25:D37 L8:L21 H8:H21 D8:D21 T25:T37 T41:T53 T57:T66" xr:uid="{00000000-0002-0000-0200-000000000000}">
      <formula1>$Z$6:$Z$7</formula1>
    </dataValidation>
  </dataValidations>
  <pageMargins left="0.7" right="0.7" top="0.75" bottom="0.75" header="0" footer="0"/>
  <pageSetup scale="14" orientation="portrait" r:id="rId1"/>
  <colBreaks count="2" manualBreakCount="2">
    <brk id="14" max="66" man="1"/>
    <brk id="2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Z990"/>
  <sheetViews>
    <sheetView view="pageBreakPreview" topLeftCell="S61" zoomScale="75" zoomScaleNormal="80" zoomScaleSheetLayoutView="75" workbookViewId="0">
      <selection activeCell="U66" sqref="U66"/>
    </sheetView>
  </sheetViews>
  <sheetFormatPr baseColWidth="10" defaultColWidth="14.42578125" defaultRowHeight="15" customHeight="1"/>
  <cols>
    <col min="1" max="1" width="15.140625" customWidth="1"/>
    <col min="2" max="2" width="84.140625" customWidth="1"/>
    <col min="3" max="3" width="4.7109375" bestFit="1" customWidth="1"/>
    <col min="4" max="4" width="10.42578125" bestFit="1" customWidth="1"/>
    <col min="5" max="5" width="15.42578125" bestFit="1" customWidth="1"/>
    <col min="6" max="6" width="255.7109375" bestFit="1" customWidth="1"/>
    <col min="7" max="7" width="4.85546875" bestFit="1" customWidth="1"/>
    <col min="8" max="8" width="10.42578125" bestFit="1" customWidth="1"/>
    <col min="9" max="9" width="15.42578125" bestFit="1" customWidth="1"/>
    <col min="10" max="10" width="197" bestFit="1" customWidth="1"/>
    <col min="11" max="11" width="4.7109375" bestFit="1" customWidth="1"/>
    <col min="12" max="12" width="10.42578125" bestFit="1" customWidth="1"/>
    <col min="13" max="13" width="15.42578125" bestFit="1" customWidth="1"/>
    <col min="14" max="14" width="198.28515625" bestFit="1" customWidth="1"/>
    <col min="15" max="15" width="4.85546875" bestFit="1" customWidth="1"/>
    <col min="16" max="16" width="10.42578125" bestFit="1" customWidth="1"/>
    <col min="17" max="17" width="15.42578125" bestFit="1" customWidth="1"/>
    <col min="18" max="18" width="254" bestFit="1" customWidth="1"/>
    <col min="19" max="19" width="17.7109375" customWidth="1"/>
    <col min="20" max="20" width="27.5703125" customWidth="1"/>
    <col min="21" max="21" width="65.28515625" customWidth="1"/>
    <col min="22" max="22" width="107.28515625" customWidth="1"/>
    <col min="23" max="23" width="10.7109375" customWidth="1"/>
    <col min="24" max="24" width="14.85546875" bestFit="1" customWidth="1"/>
    <col min="25" max="30" width="10.7109375" customWidth="1"/>
  </cols>
  <sheetData>
    <row r="1" spans="1:26" ht="24" customHeight="1">
      <c r="A1" s="178"/>
      <c r="B1" s="178"/>
      <c r="C1" s="179" t="s">
        <v>389</v>
      </c>
      <c r="D1" s="179"/>
      <c r="E1" s="179"/>
      <c r="F1" s="179"/>
      <c r="G1" s="179"/>
      <c r="H1" s="179"/>
      <c r="I1" s="179"/>
      <c r="J1" s="179"/>
      <c r="K1" s="179"/>
      <c r="L1" s="179"/>
      <c r="M1" s="179"/>
      <c r="N1" s="179"/>
      <c r="O1" s="179"/>
      <c r="P1" s="179"/>
      <c r="Q1" s="179"/>
      <c r="R1" s="179"/>
      <c r="S1" s="179"/>
      <c r="T1" s="179"/>
      <c r="U1" s="76" t="s">
        <v>385</v>
      </c>
      <c r="V1" s="76" t="s">
        <v>386</v>
      </c>
    </row>
    <row r="2" spans="1:26" ht="21" customHeight="1">
      <c r="A2" s="178"/>
      <c r="B2" s="178"/>
      <c r="C2" s="179"/>
      <c r="D2" s="179"/>
      <c r="E2" s="179"/>
      <c r="F2" s="179"/>
      <c r="G2" s="179"/>
      <c r="H2" s="179"/>
      <c r="I2" s="179"/>
      <c r="J2" s="179"/>
      <c r="K2" s="179"/>
      <c r="L2" s="179"/>
      <c r="M2" s="179"/>
      <c r="N2" s="179"/>
      <c r="O2" s="179"/>
      <c r="P2" s="179"/>
      <c r="Q2" s="179"/>
      <c r="R2" s="179"/>
      <c r="S2" s="179"/>
      <c r="T2" s="179"/>
      <c r="U2" s="77" t="s">
        <v>387</v>
      </c>
      <c r="V2" s="76">
        <v>1</v>
      </c>
      <c r="X2" s="11"/>
      <c r="Y2" s="11"/>
      <c r="Z2" s="11"/>
    </row>
    <row r="3" spans="1:26" ht="35.25" customHeight="1">
      <c r="A3" s="178"/>
      <c r="B3" s="178"/>
      <c r="C3" s="179"/>
      <c r="D3" s="179"/>
      <c r="E3" s="179"/>
      <c r="F3" s="179"/>
      <c r="G3" s="179"/>
      <c r="H3" s="179"/>
      <c r="I3" s="179"/>
      <c r="J3" s="179"/>
      <c r="K3" s="179"/>
      <c r="L3" s="179"/>
      <c r="M3" s="179"/>
      <c r="N3" s="179"/>
      <c r="O3" s="179"/>
      <c r="P3" s="179"/>
      <c r="Q3" s="179"/>
      <c r="R3" s="179"/>
      <c r="S3" s="179"/>
      <c r="T3" s="179"/>
      <c r="U3" s="77" t="s">
        <v>388</v>
      </c>
      <c r="V3" s="78">
        <v>44855</v>
      </c>
      <c r="X3" s="8"/>
      <c r="Y3" s="8"/>
      <c r="Z3" s="12"/>
    </row>
    <row r="4" spans="1:26" ht="32.25" customHeight="1">
      <c r="A4" s="189" t="s">
        <v>9</v>
      </c>
      <c r="B4" s="190"/>
      <c r="C4" s="190"/>
      <c r="D4" s="190"/>
      <c r="E4" s="190"/>
      <c r="F4" s="190"/>
      <c r="G4" s="190"/>
      <c r="H4" s="190"/>
      <c r="I4" s="190"/>
      <c r="J4" s="190"/>
      <c r="K4" s="190"/>
      <c r="L4" s="190"/>
      <c r="M4" s="190"/>
      <c r="N4" s="190"/>
      <c r="O4" s="190"/>
      <c r="P4" s="190"/>
      <c r="Q4" s="190"/>
      <c r="R4" s="190"/>
      <c r="S4" s="190"/>
      <c r="T4" s="190"/>
      <c r="U4" s="190"/>
      <c r="V4" s="191"/>
      <c r="X4" s="8"/>
      <c r="Y4" s="8"/>
      <c r="Z4" s="12"/>
    </row>
    <row r="5" spans="1:26" ht="36.75" customHeight="1">
      <c r="A5" s="192" t="s">
        <v>10</v>
      </c>
      <c r="B5" s="193"/>
      <c r="C5" s="193"/>
      <c r="D5" s="193"/>
      <c r="E5" s="193"/>
      <c r="F5" s="193"/>
      <c r="G5" s="193"/>
      <c r="H5" s="193"/>
      <c r="I5" s="193"/>
      <c r="J5" s="193"/>
      <c r="K5" s="193"/>
      <c r="L5" s="193"/>
      <c r="M5" s="193"/>
      <c r="N5" s="193"/>
      <c r="O5" s="193"/>
      <c r="P5" s="193"/>
      <c r="Q5" s="193"/>
      <c r="R5" s="193"/>
      <c r="S5" s="193"/>
      <c r="T5" s="193"/>
      <c r="U5" s="193"/>
      <c r="V5" s="193"/>
      <c r="X5" s="4"/>
      <c r="Y5" s="4" t="s">
        <v>96</v>
      </c>
      <c r="Z5" s="4" t="s">
        <v>97</v>
      </c>
    </row>
    <row r="6" spans="1:26" ht="15.75" customHeight="1">
      <c r="A6" s="92" t="s">
        <v>27</v>
      </c>
      <c r="B6" s="93" t="s">
        <v>27</v>
      </c>
      <c r="C6" s="24">
        <v>2019</v>
      </c>
      <c r="D6" s="24" t="s">
        <v>28</v>
      </c>
      <c r="E6" s="24" t="s">
        <v>29</v>
      </c>
      <c r="F6" s="24" t="s">
        <v>30</v>
      </c>
      <c r="G6" s="24">
        <v>2020</v>
      </c>
      <c r="H6" s="24" t="s">
        <v>28</v>
      </c>
      <c r="I6" s="24" t="s">
        <v>29</v>
      </c>
      <c r="J6" s="24" t="s">
        <v>30</v>
      </c>
      <c r="K6" s="24">
        <v>2021</v>
      </c>
      <c r="L6" s="24" t="s">
        <v>28</v>
      </c>
      <c r="M6" s="24" t="s">
        <v>29</v>
      </c>
      <c r="N6" s="24" t="s">
        <v>30</v>
      </c>
      <c r="O6" s="24">
        <v>2022</v>
      </c>
      <c r="P6" s="24" t="s">
        <v>28</v>
      </c>
      <c r="Q6" s="24" t="s">
        <v>29</v>
      </c>
      <c r="R6" s="24" t="s">
        <v>30</v>
      </c>
      <c r="S6" s="24">
        <v>2022</v>
      </c>
      <c r="T6" s="24" t="s">
        <v>28</v>
      </c>
      <c r="U6" s="24" t="s">
        <v>29</v>
      </c>
      <c r="V6" s="42" t="s">
        <v>30</v>
      </c>
      <c r="X6" s="80" t="s">
        <v>25</v>
      </c>
      <c r="Y6" s="4" t="s">
        <v>26</v>
      </c>
      <c r="Z6" s="4">
        <v>1</v>
      </c>
    </row>
    <row r="7" spans="1:26" ht="132.75" customHeight="1">
      <c r="A7" s="180" t="s">
        <v>3</v>
      </c>
      <c r="B7" s="22" t="s">
        <v>93</v>
      </c>
      <c r="C7" s="24" t="s">
        <v>26</v>
      </c>
      <c r="D7" s="24">
        <f>IFERROR(VLOOKUP(C7,Y$6:Z$7,"2",FALSE),"")</f>
        <v>1</v>
      </c>
      <c r="E7" s="33">
        <v>475548</v>
      </c>
      <c r="F7" s="113" t="s">
        <v>302</v>
      </c>
      <c r="G7" s="24" t="s">
        <v>26</v>
      </c>
      <c r="H7" s="24">
        <f t="shared" ref="H7:H18" si="0">IFERROR(VLOOKUP(G7,Y$6:Z$7,"2",FALSE),"")</f>
        <v>1</v>
      </c>
      <c r="I7" s="33">
        <v>475548</v>
      </c>
      <c r="J7" s="37" t="s">
        <v>94</v>
      </c>
      <c r="K7" s="24" t="s">
        <v>26</v>
      </c>
      <c r="L7" s="24">
        <f t="shared" ref="L7:L16" si="1">IFERROR(VLOOKUP(K7,Y$6:Z$7,"2",FALSE),"")</f>
        <v>1</v>
      </c>
      <c r="M7" s="33">
        <v>475548</v>
      </c>
      <c r="N7" s="37" t="s">
        <v>94</v>
      </c>
      <c r="O7" s="24" t="s">
        <v>26</v>
      </c>
      <c r="P7" s="24">
        <f t="shared" ref="P7:P18" si="2">IFERROR(VLOOKUP(O7,Y$6:Z$7,"2",FALSE),"")</f>
        <v>1</v>
      </c>
      <c r="Q7" s="33">
        <v>475548</v>
      </c>
      <c r="R7" s="37" t="s">
        <v>94</v>
      </c>
      <c r="S7" s="24" t="s">
        <v>26</v>
      </c>
      <c r="T7" s="24">
        <f>IFERROR(VLOOKUP(S7,Y$6:Z$7,"2",FALSE),"")</f>
        <v>1</v>
      </c>
      <c r="U7" s="114">
        <v>475548</v>
      </c>
      <c r="V7" s="18" t="s">
        <v>94</v>
      </c>
      <c r="X7" s="81" t="s">
        <v>31</v>
      </c>
      <c r="Y7" s="4" t="s">
        <v>32</v>
      </c>
      <c r="Z7" s="4">
        <v>0</v>
      </c>
    </row>
    <row r="8" spans="1:26" ht="23.25" customHeight="1">
      <c r="A8" s="181"/>
      <c r="B8" s="22" t="s">
        <v>95</v>
      </c>
      <c r="C8" s="24" t="s">
        <v>32</v>
      </c>
      <c r="D8" s="24">
        <v>0</v>
      </c>
      <c r="E8" s="33"/>
      <c r="F8" s="44"/>
      <c r="G8" s="24" t="s">
        <v>32</v>
      </c>
      <c r="H8" s="24">
        <f t="shared" si="0"/>
        <v>0</v>
      </c>
      <c r="I8" s="33"/>
      <c r="J8" s="24"/>
      <c r="K8" s="24" t="s">
        <v>32</v>
      </c>
      <c r="L8" s="24">
        <f t="shared" si="1"/>
        <v>0</v>
      </c>
      <c r="M8" s="24"/>
      <c r="N8" s="24"/>
      <c r="O8" s="24" t="s">
        <v>32</v>
      </c>
      <c r="P8" s="24">
        <f t="shared" si="2"/>
        <v>0</v>
      </c>
      <c r="Q8" s="24"/>
      <c r="R8" s="24"/>
      <c r="S8" s="24" t="s">
        <v>32</v>
      </c>
      <c r="T8" s="24">
        <f>IFERROR(VLOOKUP(S8,Y$6:Z$7,"2",FALSE),"")</f>
        <v>0</v>
      </c>
      <c r="U8" s="24"/>
      <c r="V8" s="25"/>
    </row>
    <row r="9" spans="1:26" ht="42.75" customHeight="1">
      <c r="A9" s="181"/>
      <c r="B9" s="22" t="s">
        <v>98</v>
      </c>
      <c r="C9" s="24" t="s">
        <v>26</v>
      </c>
      <c r="D9" s="24">
        <f>IFERROR(VLOOKUP(C9,Y$6:Z$7,"2",FALSE),"")</f>
        <v>1</v>
      </c>
      <c r="E9" s="33">
        <v>475548</v>
      </c>
      <c r="F9" s="44" t="s">
        <v>347</v>
      </c>
      <c r="G9" s="24" t="s">
        <v>26</v>
      </c>
      <c r="H9" s="24">
        <f t="shared" si="0"/>
        <v>1</v>
      </c>
      <c r="I9" s="33">
        <v>475548</v>
      </c>
      <c r="J9" s="24" t="s">
        <v>347</v>
      </c>
      <c r="K9" s="24" t="s">
        <v>32</v>
      </c>
      <c r="L9" s="24">
        <f t="shared" si="1"/>
        <v>0</v>
      </c>
      <c r="M9" s="24"/>
      <c r="N9" s="24"/>
      <c r="O9" s="24" t="s">
        <v>32</v>
      </c>
      <c r="P9" s="24">
        <f t="shared" si="2"/>
        <v>0</v>
      </c>
      <c r="Q9" s="24"/>
      <c r="R9" s="24"/>
      <c r="S9" s="24" t="s">
        <v>32</v>
      </c>
      <c r="T9" s="24">
        <f>IFERROR(VLOOKUP(S9,Y$6:Z$7,"2",FALSE),"")</f>
        <v>0</v>
      </c>
      <c r="U9" s="24"/>
      <c r="V9" s="24"/>
    </row>
    <row r="10" spans="1:26" ht="15.75" customHeight="1">
      <c r="A10" s="181"/>
      <c r="B10" s="22" t="s">
        <v>99</v>
      </c>
      <c r="C10" s="24" t="s">
        <v>32</v>
      </c>
      <c r="D10" s="24">
        <v>0</v>
      </c>
      <c r="E10" s="24"/>
      <c r="F10" s="44"/>
      <c r="G10" s="24" t="s">
        <v>32</v>
      </c>
      <c r="H10" s="24">
        <f t="shared" si="0"/>
        <v>0</v>
      </c>
      <c r="I10" s="24"/>
      <c r="J10" s="24"/>
      <c r="K10" s="24" t="s">
        <v>26</v>
      </c>
      <c r="L10" s="24">
        <f t="shared" si="1"/>
        <v>1</v>
      </c>
      <c r="M10" s="33">
        <v>475548</v>
      </c>
      <c r="N10" s="24" t="s">
        <v>100</v>
      </c>
      <c r="O10" s="24" t="s">
        <v>26</v>
      </c>
      <c r="P10" s="24">
        <f t="shared" si="2"/>
        <v>1</v>
      </c>
      <c r="Q10" s="33">
        <v>475548</v>
      </c>
      <c r="R10" s="24" t="s">
        <v>100</v>
      </c>
      <c r="S10" s="24" t="s">
        <v>26</v>
      </c>
      <c r="T10" s="24">
        <f>IFERROR(VLOOKUP(S10,Y$6:Z$7,"2",FALSE),"")</f>
        <v>1</v>
      </c>
      <c r="U10" s="33">
        <v>475548</v>
      </c>
      <c r="V10" s="24" t="s">
        <v>416</v>
      </c>
    </row>
    <row r="11" spans="1:26" ht="24">
      <c r="A11" s="181"/>
      <c r="B11" s="99" t="s">
        <v>101</v>
      </c>
      <c r="C11" s="24" t="s">
        <v>26</v>
      </c>
      <c r="D11" s="24">
        <v>1</v>
      </c>
      <c r="E11" s="33">
        <v>475548</v>
      </c>
      <c r="F11" s="44" t="s">
        <v>102</v>
      </c>
      <c r="G11" s="24" t="s">
        <v>26</v>
      </c>
      <c r="H11" s="24">
        <f t="shared" si="0"/>
        <v>1</v>
      </c>
      <c r="I11" s="33">
        <v>475548</v>
      </c>
      <c r="J11" s="24" t="s">
        <v>102</v>
      </c>
      <c r="K11" s="24" t="s">
        <v>26</v>
      </c>
      <c r="L11" s="24">
        <f t="shared" si="1"/>
        <v>1</v>
      </c>
      <c r="M11" s="33">
        <v>475548</v>
      </c>
      <c r="N11" s="24" t="s">
        <v>102</v>
      </c>
      <c r="O11" s="24" t="s">
        <v>26</v>
      </c>
      <c r="P11" s="24">
        <f t="shared" si="2"/>
        <v>1</v>
      </c>
      <c r="Q11" s="33">
        <v>475548</v>
      </c>
      <c r="R11" s="24" t="s">
        <v>102</v>
      </c>
      <c r="S11" s="24" t="s">
        <v>26</v>
      </c>
      <c r="T11" s="24">
        <f t="shared" ref="T11:T18" si="3">IFERROR(VLOOKUP(S11,Y$6:Z$7,"2",FALSE),"")</f>
        <v>1</v>
      </c>
      <c r="U11" s="33">
        <v>475548</v>
      </c>
      <c r="V11" s="24" t="s">
        <v>102</v>
      </c>
    </row>
    <row r="12" spans="1:26">
      <c r="A12" s="181"/>
      <c r="B12" s="99" t="s">
        <v>103</v>
      </c>
      <c r="C12" s="24" t="s">
        <v>26</v>
      </c>
      <c r="D12" s="24">
        <v>1</v>
      </c>
      <c r="E12" s="33">
        <v>475549</v>
      </c>
      <c r="F12" s="22" t="s">
        <v>102</v>
      </c>
      <c r="G12" s="24" t="s">
        <v>26</v>
      </c>
      <c r="H12" s="24">
        <f t="shared" si="0"/>
        <v>1</v>
      </c>
      <c r="I12" s="33">
        <v>475549</v>
      </c>
      <c r="J12" s="24" t="s">
        <v>102</v>
      </c>
      <c r="K12" s="24" t="s">
        <v>26</v>
      </c>
      <c r="L12" s="24">
        <f t="shared" si="1"/>
        <v>1</v>
      </c>
      <c r="M12" s="33">
        <v>475549</v>
      </c>
      <c r="N12" s="24" t="s">
        <v>102</v>
      </c>
      <c r="O12" s="24" t="s">
        <v>26</v>
      </c>
      <c r="P12" s="24">
        <f t="shared" si="2"/>
        <v>1</v>
      </c>
      <c r="Q12" s="33">
        <v>475549</v>
      </c>
      <c r="R12" s="24" t="s">
        <v>102</v>
      </c>
      <c r="S12" s="24" t="s">
        <v>26</v>
      </c>
      <c r="T12" s="24">
        <f t="shared" si="3"/>
        <v>1</v>
      </c>
      <c r="U12" s="33">
        <v>475549</v>
      </c>
      <c r="V12" s="24" t="s">
        <v>102</v>
      </c>
    </row>
    <row r="13" spans="1:26" ht="27.75" customHeight="1">
      <c r="A13" s="181"/>
      <c r="B13" s="100" t="s">
        <v>104</v>
      </c>
      <c r="C13" s="24" t="s">
        <v>26</v>
      </c>
      <c r="D13" s="24">
        <f>IFERROR(VLOOKUP(C13,Y$6:Z$7,"2",FALSE),"")</f>
        <v>1</v>
      </c>
      <c r="E13" s="33">
        <v>475549</v>
      </c>
      <c r="F13" s="44" t="s">
        <v>105</v>
      </c>
      <c r="G13" s="38" t="s">
        <v>26</v>
      </c>
      <c r="H13" s="24">
        <f t="shared" si="0"/>
        <v>1</v>
      </c>
      <c r="I13" s="33">
        <v>475549</v>
      </c>
      <c r="J13" s="24" t="s">
        <v>105</v>
      </c>
      <c r="K13" s="38" t="s">
        <v>26</v>
      </c>
      <c r="L13" s="24">
        <f t="shared" si="1"/>
        <v>1</v>
      </c>
      <c r="M13" s="33">
        <v>475549</v>
      </c>
      <c r="N13" s="24" t="s">
        <v>105</v>
      </c>
      <c r="O13" s="38" t="s">
        <v>26</v>
      </c>
      <c r="P13" s="24">
        <f t="shared" si="2"/>
        <v>1</v>
      </c>
      <c r="Q13" s="33">
        <v>475549</v>
      </c>
      <c r="R13" s="24" t="s">
        <v>105</v>
      </c>
      <c r="S13" s="38" t="s">
        <v>26</v>
      </c>
      <c r="T13" s="24">
        <f t="shared" si="3"/>
        <v>1</v>
      </c>
      <c r="U13" s="33">
        <v>475549</v>
      </c>
      <c r="V13" s="24" t="s">
        <v>105</v>
      </c>
    </row>
    <row r="14" spans="1:26" ht="26.25" customHeight="1">
      <c r="A14" s="181"/>
      <c r="B14" s="99" t="s">
        <v>106</v>
      </c>
      <c r="C14" s="24" t="s">
        <v>26</v>
      </c>
      <c r="D14" s="24">
        <v>1</v>
      </c>
      <c r="E14" s="33">
        <v>475549</v>
      </c>
      <c r="F14" s="44" t="s">
        <v>102</v>
      </c>
      <c r="G14" s="24" t="s">
        <v>26</v>
      </c>
      <c r="H14" s="24">
        <f t="shared" si="0"/>
        <v>1</v>
      </c>
      <c r="I14" s="33">
        <v>475549</v>
      </c>
      <c r="J14" s="24" t="s">
        <v>102</v>
      </c>
      <c r="K14" s="24" t="s">
        <v>26</v>
      </c>
      <c r="L14" s="24">
        <f t="shared" si="1"/>
        <v>1</v>
      </c>
      <c r="M14" s="33">
        <v>475549</v>
      </c>
      <c r="N14" s="24" t="s">
        <v>102</v>
      </c>
      <c r="O14" s="24" t="s">
        <v>26</v>
      </c>
      <c r="P14" s="24">
        <f t="shared" si="2"/>
        <v>1</v>
      </c>
      <c r="Q14" s="33">
        <v>475549</v>
      </c>
      <c r="R14" s="24" t="s">
        <v>102</v>
      </c>
      <c r="S14" s="24" t="s">
        <v>26</v>
      </c>
      <c r="T14" s="24">
        <f t="shared" si="3"/>
        <v>1</v>
      </c>
      <c r="U14" s="33">
        <v>475549</v>
      </c>
      <c r="V14" s="24" t="s">
        <v>102</v>
      </c>
    </row>
    <row r="15" spans="1:26" ht="30" customHeight="1">
      <c r="A15" s="181"/>
      <c r="B15" s="99" t="s">
        <v>107</v>
      </c>
      <c r="C15" s="24" t="s">
        <v>26</v>
      </c>
      <c r="D15" s="24">
        <v>1</v>
      </c>
      <c r="E15" s="33">
        <v>475550</v>
      </c>
      <c r="F15" s="44" t="s">
        <v>102</v>
      </c>
      <c r="G15" s="24" t="s">
        <v>26</v>
      </c>
      <c r="H15" s="24">
        <f t="shared" si="0"/>
        <v>1</v>
      </c>
      <c r="I15" s="33">
        <v>475550</v>
      </c>
      <c r="J15" s="24" t="s">
        <v>102</v>
      </c>
      <c r="K15" s="24" t="s">
        <v>26</v>
      </c>
      <c r="L15" s="24">
        <f t="shared" si="1"/>
        <v>1</v>
      </c>
      <c r="M15" s="33">
        <v>475550</v>
      </c>
      <c r="N15" s="24" t="s">
        <v>102</v>
      </c>
      <c r="O15" s="24" t="s">
        <v>26</v>
      </c>
      <c r="P15" s="24">
        <f t="shared" si="2"/>
        <v>1</v>
      </c>
      <c r="Q15" s="33">
        <v>475550</v>
      </c>
      <c r="R15" s="24" t="s">
        <v>102</v>
      </c>
      <c r="S15" s="24" t="s">
        <v>26</v>
      </c>
      <c r="T15" s="24">
        <f t="shared" si="3"/>
        <v>1</v>
      </c>
      <c r="U15" s="33">
        <v>475550</v>
      </c>
      <c r="V15" s="24" t="s">
        <v>102</v>
      </c>
    </row>
    <row r="16" spans="1:26" ht="30.75" customHeight="1">
      <c r="A16" s="181"/>
      <c r="B16" s="99" t="s">
        <v>108</v>
      </c>
      <c r="C16" s="24" t="s">
        <v>32</v>
      </c>
      <c r="D16" s="24">
        <v>0</v>
      </c>
      <c r="E16" s="24"/>
      <c r="F16" s="43"/>
      <c r="G16" s="24" t="s">
        <v>32</v>
      </c>
      <c r="H16" s="24">
        <f t="shared" si="0"/>
        <v>0</v>
      </c>
      <c r="I16" s="24"/>
      <c r="J16" s="37"/>
      <c r="K16" s="24" t="s">
        <v>26</v>
      </c>
      <c r="L16" s="24">
        <f t="shared" si="1"/>
        <v>1</v>
      </c>
      <c r="M16" s="33">
        <v>475548</v>
      </c>
      <c r="N16" s="24" t="s">
        <v>109</v>
      </c>
      <c r="O16" s="24" t="s">
        <v>26</v>
      </c>
      <c r="P16" s="24">
        <f t="shared" si="2"/>
        <v>1</v>
      </c>
      <c r="Q16" s="33">
        <v>475548</v>
      </c>
      <c r="R16" s="24" t="s">
        <v>109</v>
      </c>
      <c r="S16" s="24" t="s">
        <v>26</v>
      </c>
      <c r="T16" s="24">
        <f t="shared" si="3"/>
        <v>1</v>
      </c>
      <c r="U16" s="33">
        <v>475548</v>
      </c>
      <c r="V16" s="24" t="s">
        <v>109</v>
      </c>
    </row>
    <row r="17" spans="1:26" ht="42" customHeight="1">
      <c r="A17" s="181"/>
      <c r="B17" s="99" t="s">
        <v>110</v>
      </c>
      <c r="C17" s="24" t="s">
        <v>26</v>
      </c>
      <c r="D17" s="24">
        <v>1</v>
      </c>
      <c r="E17" s="33">
        <v>475549</v>
      </c>
      <c r="F17" s="44" t="s">
        <v>102</v>
      </c>
      <c r="G17" s="24" t="s">
        <v>26</v>
      </c>
      <c r="H17" s="24">
        <f t="shared" si="0"/>
        <v>1</v>
      </c>
      <c r="I17" s="33">
        <v>475549</v>
      </c>
      <c r="J17" s="24" t="s">
        <v>102</v>
      </c>
      <c r="K17" s="24" t="s">
        <v>26</v>
      </c>
      <c r="L17" s="24">
        <v>0</v>
      </c>
      <c r="M17" s="33">
        <v>475550</v>
      </c>
      <c r="N17" s="24" t="s">
        <v>102</v>
      </c>
      <c r="O17" s="24" t="s">
        <v>26</v>
      </c>
      <c r="P17" s="24">
        <f t="shared" si="2"/>
        <v>1</v>
      </c>
      <c r="Q17" s="33">
        <v>475550</v>
      </c>
      <c r="R17" s="24" t="s">
        <v>102</v>
      </c>
      <c r="S17" s="24" t="s">
        <v>26</v>
      </c>
      <c r="T17" s="24">
        <f t="shared" si="3"/>
        <v>1</v>
      </c>
      <c r="U17" s="33">
        <v>475548</v>
      </c>
      <c r="V17" s="24" t="s">
        <v>102</v>
      </c>
    </row>
    <row r="18" spans="1:26" ht="35.25" customHeight="1">
      <c r="A18" s="182"/>
      <c r="B18" s="99" t="s">
        <v>72</v>
      </c>
      <c r="C18" s="24" t="s">
        <v>26</v>
      </c>
      <c r="D18" s="24">
        <v>1</v>
      </c>
      <c r="E18" s="33">
        <v>475549</v>
      </c>
      <c r="F18" s="44" t="s">
        <v>111</v>
      </c>
      <c r="G18" s="24" t="s">
        <v>26</v>
      </c>
      <c r="H18" s="24">
        <f t="shared" si="0"/>
        <v>1</v>
      </c>
      <c r="I18" s="33">
        <v>475549</v>
      </c>
      <c r="J18" s="24" t="s">
        <v>111</v>
      </c>
      <c r="K18" s="24" t="s">
        <v>32</v>
      </c>
      <c r="L18" s="24">
        <v>0</v>
      </c>
      <c r="M18" s="33"/>
      <c r="N18" s="24"/>
      <c r="O18" s="24" t="s">
        <v>32</v>
      </c>
      <c r="P18" s="24">
        <f t="shared" si="2"/>
        <v>0</v>
      </c>
      <c r="Q18" s="24"/>
      <c r="R18" s="24"/>
      <c r="S18" s="24" t="s">
        <v>32</v>
      </c>
      <c r="T18" s="24">
        <f t="shared" si="3"/>
        <v>0</v>
      </c>
      <c r="U18" s="24"/>
      <c r="V18" s="24"/>
      <c r="X18" s="8"/>
      <c r="Y18" s="8"/>
      <c r="Z18" s="12"/>
    </row>
    <row r="19" spans="1:26" ht="15.75" customHeight="1">
      <c r="A19" s="183" t="s">
        <v>2</v>
      </c>
      <c r="B19" s="184"/>
      <c r="C19" s="24">
        <v>2019</v>
      </c>
      <c r="D19" s="24">
        <f>SUM(D7:D18)</f>
        <v>9</v>
      </c>
      <c r="E19" s="24"/>
      <c r="F19" s="24"/>
      <c r="G19" s="24">
        <v>2020</v>
      </c>
      <c r="H19" s="24">
        <f>SUM(H7:H18)</f>
        <v>9</v>
      </c>
      <c r="I19" s="24"/>
      <c r="J19" s="24"/>
      <c r="K19" s="24">
        <v>2021</v>
      </c>
      <c r="L19" s="24">
        <f>SUM(L7:L18)</f>
        <v>8</v>
      </c>
      <c r="M19" s="24"/>
      <c r="N19" s="24"/>
      <c r="O19" s="24">
        <v>2022</v>
      </c>
      <c r="P19" s="24">
        <f>SUM(P7:P18)</f>
        <v>9</v>
      </c>
      <c r="Q19" s="24"/>
      <c r="R19" s="24"/>
      <c r="S19" s="24">
        <v>2023</v>
      </c>
      <c r="T19" s="24">
        <f>SUM(T7:T18)</f>
        <v>9</v>
      </c>
      <c r="U19" s="24"/>
      <c r="V19" s="24"/>
    </row>
    <row r="20" spans="1:26" ht="46.5" customHeight="1">
      <c r="A20" s="187" t="s">
        <v>11</v>
      </c>
      <c r="B20" s="188"/>
      <c r="C20" s="188"/>
      <c r="D20" s="188"/>
      <c r="E20" s="188"/>
      <c r="F20" s="188"/>
      <c r="G20" s="188"/>
      <c r="H20" s="188"/>
      <c r="I20" s="188"/>
      <c r="J20" s="188"/>
      <c r="K20" s="188"/>
      <c r="L20" s="188"/>
      <c r="M20" s="188"/>
      <c r="N20" s="188"/>
      <c r="O20" s="188"/>
      <c r="P20" s="188"/>
      <c r="Q20" s="188"/>
      <c r="R20" s="188"/>
      <c r="S20" s="188"/>
      <c r="T20" s="188"/>
      <c r="U20" s="188"/>
      <c r="V20" s="188"/>
    </row>
    <row r="21" spans="1:26" ht="36.75" customHeight="1">
      <c r="A21" s="92" t="s">
        <v>27</v>
      </c>
      <c r="B21" s="93" t="s">
        <v>392</v>
      </c>
      <c r="C21" s="24">
        <v>2019</v>
      </c>
      <c r="D21" s="24" t="s">
        <v>28</v>
      </c>
      <c r="E21" s="24" t="s">
        <v>29</v>
      </c>
      <c r="F21" s="24" t="s">
        <v>30</v>
      </c>
      <c r="G21" s="24">
        <v>2020</v>
      </c>
      <c r="H21" s="24" t="s">
        <v>28</v>
      </c>
      <c r="I21" s="24" t="s">
        <v>29</v>
      </c>
      <c r="J21" s="24" t="s">
        <v>30</v>
      </c>
      <c r="K21" s="24">
        <v>2021</v>
      </c>
      <c r="L21" s="24" t="s">
        <v>28</v>
      </c>
      <c r="M21" s="24" t="s">
        <v>29</v>
      </c>
      <c r="N21" s="24" t="s">
        <v>30</v>
      </c>
      <c r="O21" s="24">
        <v>2022</v>
      </c>
      <c r="P21" s="24" t="s">
        <v>28</v>
      </c>
      <c r="Q21" s="24" t="s">
        <v>29</v>
      </c>
      <c r="R21" s="24" t="s">
        <v>30</v>
      </c>
      <c r="S21" s="24">
        <v>2022</v>
      </c>
      <c r="T21" s="24" t="s">
        <v>28</v>
      </c>
      <c r="U21" s="24" t="s">
        <v>29</v>
      </c>
      <c r="V21" s="24" t="s">
        <v>30</v>
      </c>
    </row>
    <row r="22" spans="1:26" ht="60" customHeight="1">
      <c r="A22" s="180" t="s">
        <v>3</v>
      </c>
      <c r="B22" s="22" t="s">
        <v>112</v>
      </c>
      <c r="C22" s="24" t="s">
        <v>26</v>
      </c>
      <c r="D22" s="24">
        <f t="shared" ref="D22:D27" si="4">IFERROR(VLOOKUP(C22,Y$6:Z$7,"2",FALSE),"")</f>
        <v>1</v>
      </c>
      <c r="E22" s="33">
        <v>475548</v>
      </c>
      <c r="F22" s="24" t="s">
        <v>348</v>
      </c>
      <c r="G22" s="24" t="s">
        <v>26</v>
      </c>
      <c r="H22" s="24">
        <v>1</v>
      </c>
      <c r="I22" s="33">
        <v>475548</v>
      </c>
      <c r="J22" s="24" t="s">
        <v>348</v>
      </c>
      <c r="K22" s="24" t="s">
        <v>26</v>
      </c>
      <c r="L22" s="24">
        <f t="shared" ref="L22:L27" si="5">IFERROR(VLOOKUP(K22,Y$6:Z$7,"2",FALSE),"")</f>
        <v>1</v>
      </c>
      <c r="M22" s="33">
        <v>475548</v>
      </c>
      <c r="N22" s="24" t="s">
        <v>348</v>
      </c>
      <c r="O22" s="24" t="s">
        <v>26</v>
      </c>
      <c r="P22" s="24">
        <f t="shared" ref="P22:P27" si="6">IFERROR(VLOOKUP(O22,Y$6:Z$7,"2",FALSE),"")</f>
        <v>1</v>
      </c>
      <c r="Q22" s="33">
        <v>475548</v>
      </c>
      <c r="R22" s="24" t="s">
        <v>417</v>
      </c>
      <c r="S22" s="24" t="s">
        <v>26</v>
      </c>
      <c r="T22" s="24">
        <f>IFERROR(VLOOKUP(S22,Y$6:Z$7,"2",FALSE),"")</f>
        <v>1</v>
      </c>
      <c r="U22" s="33">
        <v>475548</v>
      </c>
      <c r="V22" s="24" t="s">
        <v>462</v>
      </c>
    </row>
    <row r="23" spans="1:26" ht="33.75" customHeight="1">
      <c r="A23" s="181"/>
      <c r="B23" s="100" t="s">
        <v>113</v>
      </c>
      <c r="C23" s="24" t="s">
        <v>26</v>
      </c>
      <c r="D23" s="24">
        <f t="shared" si="4"/>
        <v>1</v>
      </c>
      <c r="E23" s="33">
        <v>475548</v>
      </c>
      <c r="F23" s="24" t="s">
        <v>114</v>
      </c>
      <c r="G23" s="24" t="s">
        <v>26</v>
      </c>
      <c r="H23" s="24">
        <f t="shared" ref="H23:H27" si="7">IFERROR(VLOOKUP(G23,Y$6:Z$7,"2",FALSE),"")</f>
        <v>1</v>
      </c>
      <c r="I23" s="33">
        <v>475548</v>
      </c>
      <c r="J23" s="24" t="s">
        <v>115</v>
      </c>
      <c r="K23" s="24" t="s">
        <v>26</v>
      </c>
      <c r="L23" s="24">
        <f t="shared" si="5"/>
        <v>1</v>
      </c>
      <c r="M23" s="33">
        <v>475548</v>
      </c>
      <c r="N23" s="24" t="s">
        <v>115</v>
      </c>
      <c r="O23" s="24" t="s">
        <v>26</v>
      </c>
      <c r="P23" s="24">
        <f t="shared" si="6"/>
        <v>1</v>
      </c>
      <c r="Q23" s="33">
        <v>475548</v>
      </c>
      <c r="R23" s="24" t="s">
        <v>115</v>
      </c>
      <c r="S23" s="24" t="s">
        <v>26</v>
      </c>
      <c r="T23" s="24">
        <f t="shared" ref="T23:T27" si="8">IFERROR(VLOOKUP(S23,Y$6:Z$7,"2",FALSE),"")</f>
        <v>1</v>
      </c>
      <c r="U23" s="33">
        <v>475548</v>
      </c>
      <c r="V23" s="24" t="s">
        <v>115</v>
      </c>
    </row>
    <row r="24" spans="1:26" ht="35.25" customHeight="1">
      <c r="A24" s="181"/>
      <c r="B24" s="100" t="s">
        <v>116</v>
      </c>
      <c r="C24" s="24" t="s">
        <v>26</v>
      </c>
      <c r="D24" s="24">
        <f t="shared" si="4"/>
        <v>1</v>
      </c>
      <c r="E24" s="24" t="s">
        <v>117</v>
      </c>
      <c r="F24" s="24" t="s">
        <v>349</v>
      </c>
      <c r="G24" s="24" t="s">
        <v>32</v>
      </c>
      <c r="H24" s="24">
        <f t="shared" si="7"/>
        <v>0</v>
      </c>
      <c r="I24" s="33"/>
      <c r="J24" s="24"/>
      <c r="K24" s="24" t="s">
        <v>26</v>
      </c>
      <c r="L24" s="24">
        <f t="shared" si="5"/>
        <v>1</v>
      </c>
      <c r="M24" s="33">
        <v>475548</v>
      </c>
      <c r="N24" s="24" t="s">
        <v>350</v>
      </c>
      <c r="O24" s="24" t="s">
        <v>26</v>
      </c>
      <c r="P24" s="24">
        <f t="shared" si="6"/>
        <v>1</v>
      </c>
      <c r="Q24" s="33">
        <v>475548</v>
      </c>
      <c r="R24" s="24" t="s">
        <v>351</v>
      </c>
      <c r="S24" s="24" t="s">
        <v>26</v>
      </c>
      <c r="T24" s="24">
        <f t="shared" si="8"/>
        <v>1</v>
      </c>
      <c r="U24" s="33">
        <v>475548</v>
      </c>
      <c r="V24" s="111" t="s">
        <v>415</v>
      </c>
    </row>
    <row r="25" spans="1:26" ht="27.75" customHeight="1">
      <c r="A25" s="181"/>
      <c r="B25" s="100" t="s">
        <v>118</v>
      </c>
      <c r="C25" s="24" t="s">
        <v>26</v>
      </c>
      <c r="D25" s="24">
        <f t="shared" si="4"/>
        <v>1</v>
      </c>
      <c r="E25" s="33">
        <v>475548</v>
      </c>
      <c r="F25" s="24" t="s">
        <v>352</v>
      </c>
      <c r="G25" s="24" t="s">
        <v>32</v>
      </c>
      <c r="H25" s="24">
        <f t="shared" si="7"/>
        <v>0</v>
      </c>
      <c r="I25" s="33"/>
      <c r="J25" s="24"/>
      <c r="K25" s="24" t="s">
        <v>26</v>
      </c>
      <c r="L25" s="24">
        <f t="shared" si="5"/>
        <v>1</v>
      </c>
      <c r="M25" s="33">
        <v>475548</v>
      </c>
      <c r="N25" s="24" t="s">
        <v>350</v>
      </c>
      <c r="O25" s="24" t="s">
        <v>26</v>
      </c>
      <c r="P25" s="24">
        <f t="shared" si="6"/>
        <v>1</v>
      </c>
      <c r="Q25" s="33">
        <v>475548</v>
      </c>
      <c r="R25" s="24" t="s">
        <v>351</v>
      </c>
      <c r="S25" s="24" t="s">
        <v>26</v>
      </c>
      <c r="T25" s="24">
        <f t="shared" si="8"/>
        <v>1</v>
      </c>
      <c r="U25" s="33">
        <v>475548</v>
      </c>
      <c r="V25" s="111" t="s">
        <v>415</v>
      </c>
    </row>
    <row r="26" spans="1:26" ht="17.25" customHeight="1">
      <c r="A26" s="181"/>
      <c r="B26" s="99" t="s">
        <v>119</v>
      </c>
      <c r="C26" s="24" t="s">
        <v>32</v>
      </c>
      <c r="D26" s="24">
        <f t="shared" si="4"/>
        <v>0</v>
      </c>
      <c r="E26" s="24"/>
      <c r="F26" s="24"/>
      <c r="G26" s="24" t="s">
        <v>32</v>
      </c>
      <c r="H26" s="24">
        <f t="shared" si="7"/>
        <v>0</v>
      </c>
      <c r="I26" s="24"/>
      <c r="J26" s="24"/>
      <c r="K26" s="24" t="s">
        <v>32</v>
      </c>
      <c r="L26" s="24">
        <f t="shared" si="5"/>
        <v>0</v>
      </c>
      <c r="M26" s="24"/>
      <c r="N26" s="24"/>
      <c r="O26" s="24" t="s">
        <v>26</v>
      </c>
      <c r="P26" s="24">
        <f t="shared" si="6"/>
        <v>1</v>
      </c>
      <c r="Q26" s="33">
        <v>475548</v>
      </c>
      <c r="R26" s="24" t="s">
        <v>120</v>
      </c>
      <c r="S26" s="24" t="s">
        <v>26</v>
      </c>
      <c r="T26" s="24">
        <f t="shared" si="8"/>
        <v>1</v>
      </c>
      <c r="U26" s="33">
        <v>475548</v>
      </c>
      <c r="V26" s="24" t="s">
        <v>418</v>
      </c>
    </row>
    <row r="27" spans="1:26" ht="35.25" customHeight="1">
      <c r="A27" s="182"/>
      <c r="B27" s="50" t="s">
        <v>121</v>
      </c>
      <c r="C27" s="24" t="s">
        <v>26</v>
      </c>
      <c r="D27" s="24">
        <f t="shared" si="4"/>
        <v>1</v>
      </c>
      <c r="E27" s="33" t="s">
        <v>354</v>
      </c>
      <c r="F27" s="37" t="s">
        <v>353</v>
      </c>
      <c r="G27" s="24" t="s">
        <v>26</v>
      </c>
      <c r="H27" s="24">
        <f t="shared" si="7"/>
        <v>1</v>
      </c>
      <c r="I27" s="33" t="s">
        <v>354</v>
      </c>
      <c r="J27" s="37" t="s">
        <v>353</v>
      </c>
      <c r="K27" s="24" t="s">
        <v>26</v>
      </c>
      <c r="L27" s="24">
        <f t="shared" si="5"/>
        <v>1</v>
      </c>
      <c r="M27" s="33" t="s">
        <v>354</v>
      </c>
      <c r="N27" s="24" t="s">
        <v>122</v>
      </c>
      <c r="O27" s="24" t="s">
        <v>26</v>
      </c>
      <c r="P27" s="24">
        <f t="shared" si="6"/>
        <v>1</v>
      </c>
      <c r="Q27" s="33" t="s">
        <v>354</v>
      </c>
      <c r="R27" s="24" t="s">
        <v>122</v>
      </c>
      <c r="S27" s="24" t="s">
        <v>26</v>
      </c>
      <c r="T27" s="24">
        <f t="shared" si="8"/>
        <v>1</v>
      </c>
      <c r="U27" s="33" t="s">
        <v>354</v>
      </c>
      <c r="V27" s="24" t="s">
        <v>122</v>
      </c>
      <c r="X27" s="8"/>
      <c r="Y27" s="8"/>
      <c r="Z27" s="12"/>
    </row>
    <row r="28" spans="1:26" ht="11.25" customHeight="1">
      <c r="A28" s="183" t="s">
        <v>2</v>
      </c>
      <c r="B28" s="184"/>
      <c r="C28" s="24">
        <v>2019</v>
      </c>
      <c r="D28" s="24">
        <f>SUM(D22:D27)</f>
        <v>5</v>
      </c>
      <c r="E28" s="24"/>
      <c r="F28" s="24"/>
      <c r="G28" s="24">
        <v>2020</v>
      </c>
      <c r="H28" s="24">
        <f>SUM(H22:H27)</f>
        <v>3</v>
      </c>
      <c r="I28" s="24"/>
      <c r="J28" s="24"/>
      <c r="K28" s="24">
        <v>2021</v>
      </c>
      <c r="L28" s="24">
        <f>SUM(L22:L27)</f>
        <v>5</v>
      </c>
      <c r="M28" s="24"/>
      <c r="N28" s="24"/>
      <c r="O28" s="24">
        <v>2022</v>
      </c>
      <c r="P28" s="24">
        <f>SUM(P22:P27)</f>
        <v>6</v>
      </c>
      <c r="Q28" s="24"/>
      <c r="R28" s="24"/>
      <c r="S28" s="24">
        <v>2023</v>
      </c>
      <c r="T28" s="24">
        <f>SUM(T22:T27)</f>
        <v>6</v>
      </c>
      <c r="U28" s="24"/>
      <c r="V28" s="24"/>
    </row>
    <row r="29" spans="1:26" s="21" customFormat="1" ht="60" customHeight="1">
      <c r="A29" s="187" t="s">
        <v>12</v>
      </c>
      <c r="B29" s="188"/>
      <c r="C29" s="188"/>
      <c r="D29" s="188"/>
      <c r="E29" s="188"/>
      <c r="F29" s="188"/>
      <c r="G29" s="188"/>
      <c r="H29" s="188"/>
      <c r="I29" s="188"/>
      <c r="J29" s="188"/>
      <c r="K29" s="188"/>
      <c r="L29" s="188"/>
      <c r="M29" s="188"/>
      <c r="N29" s="188"/>
      <c r="O29" s="188"/>
      <c r="P29" s="188"/>
      <c r="Q29" s="188"/>
      <c r="R29" s="188"/>
      <c r="S29" s="188"/>
      <c r="T29" s="188"/>
      <c r="U29" s="188"/>
      <c r="V29" s="188"/>
      <c r="W29"/>
    </row>
    <row r="30" spans="1:26" s="21" customFormat="1" ht="42" customHeight="1">
      <c r="A30" s="185" t="s">
        <v>27</v>
      </c>
      <c r="B30" s="186"/>
      <c r="C30" s="24">
        <v>2019</v>
      </c>
      <c r="D30" s="24" t="s">
        <v>28</v>
      </c>
      <c r="E30" s="24" t="s">
        <v>29</v>
      </c>
      <c r="F30" s="24" t="s">
        <v>30</v>
      </c>
      <c r="G30" s="24">
        <v>2020</v>
      </c>
      <c r="H30" s="24" t="s">
        <v>28</v>
      </c>
      <c r="I30" s="24" t="s">
        <v>29</v>
      </c>
      <c r="J30" s="24" t="s">
        <v>30</v>
      </c>
      <c r="K30" s="24">
        <v>2021</v>
      </c>
      <c r="L30" s="24" t="s">
        <v>28</v>
      </c>
      <c r="M30" s="24" t="s">
        <v>29</v>
      </c>
      <c r="N30" s="24" t="s">
        <v>30</v>
      </c>
      <c r="O30" s="24">
        <v>2022</v>
      </c>
      <c r="P30" s="24" t="s">
        <v>28</v>
      </c>
      <c r="Q30" s="24" t="s">
        <v>29</v>
      </c>
      <c r="R30" s="24" t="s">
        <v>30</v>
      </c>
      <c r="S30" s="24">
        <v>2023</v>
      </c>
      <c r="T30" s="24" t="s">
        <v>28</v>
      </c>
      <c r="U30" s="24" t="s">
        <v>29</v>
      </c>
      <c r="V30" s="24" t="s">
        <v>30</v>
      </c>
      <c r="W30"/>
    </row>
    <row r="31" spans="1:26" s="21" customFormat="1" ht="24.75" customHeight="1">
      <c r="A31" s="180" t="s">
        <v>3</v>
      </c>
      <c r="B31" s="41" t="s">
        <v>301</v>
      </c>
      <c r="C31" s="24" t="s">
        <v>32</v>
      </c>
      <c r="D31" s="24">
        <f t="shared" ref="D31:D45" si="9">IFERROR(VLOOKUP(C31,Y$6:Z$7,"2",FALSE),"")</f>
        <v>0</v>
      </c>
      <c r="E31" s="24"/>
      <c r="F31" s="24"/>
      <c r="G31" s="24" t="s">
        <v>32</v>
      </c>
      <c r="H31" s="24">
        <f t="shared" ref="H31:H45" si="10">IFERROR(VLOOKUP(G31,Y$6:Z$7,"2",FALSE),"")</f>
        <v>0</v>
      </c>
      <c r="I31" s="24"/>
      <c r="J31" s="24"/>
      <c r="K31" s="24" t="s">
        <v>32</v>
      </c>
      <c r="L31" s="24">
        <f t="shared" ref="L31:L45" si="11">IFERROR(VLOOKUP(K31,Y$6:Z$7,"2",FALSE),"")</f>
        <v>0</v>
      </c>
      <c r="M31" s="24"/>
      <c r="N31" s="24"/>
      <c r="O31" s="24" t="s">
        <v>32</v>
      </c>
      <c r="P31" s="24">
        <f t="shared" ref="P31:P45" si="12">IFERROR(VLOOKUP(O31,Y$6:Z$7,"2",FALSE),"")</f>
        <v>0</v>
      </c>
      <c r="Q31" s="24"/>
      <c r="R31" s="24"/>
      <c r="S31" s="24" t="s">
        <v>32</v>
      </c>
      <c r="T31" s="24">
        <f t="shared" ref="T31:T45" si="13">IFERROR(VLOOKUP(S31,Y$6:Z$7,"2",FALSE),"")</f>
        <v>0</v>
      </c>
      <c r="U31" s="24"/>
      <c r="V31" s="24"/>
      <c r="W31"/>
    </row>
    <row r="32" spans="1:26" s="21" customFormat="1" ht="33.75" customHeight="1">
      <c r="A32" s="181"/>
      <c r="B32" s="22" t="s">
        <v>123</v>
      </c>
      <c r="C32" s="24" t="s">
        <v>26</v>
      </c>
      <c r="D32" s="24">
        <f t="shared" si="9"/>
        <v>1</v>
      </c>
      <c r="E32" s="31" t="s">
        <v>124</v>
      </c>
      <c r="F32" s="14" t="s">
        <v>355</v>
      </c>
      <c r="G32" s="24" t="s">
        <v>26</v>
      </c>
      <c r="H32" s="24">
        <f t="shared" si="10"/>
        <v>1</v>
      </c>
      <c r="I32" s="32">
        <v>475548</v>
      </c>
      <c r="J32" s="14" t="s">
        <v>81</v>
      </c>
      <c r="K32" s="24" t="s">
        <v>26</v>
      </c>
      <c r="L32" s="24">
        <f t="shared" si="11"/>
        <v>1</v>
      </c>
      <c r="M32" s="32">
        <v>475548</v>
      </c>
      <c r="N32" s="14" t="s">
        <v>82</v>
      </c>
      <c r="O32" s="24" t="s">
        <v>26</v>
      </c>
      <c r="P32" s="24">
        <f t="shared" si="12"/>
        <v>1</v>
      </c>
      <c r="Q32" s="32">
        <v>475548</v>
      </c>
      <c r="R32" s="14" t="s">
        <v>83</v>
      </c>
      <c r="S32" s="24" t="s">
        <v>26</v>
      </c>
      <c r="T32" s="24">
        <f t="shared" si="13"/>
        <v>1</v>
      </c>
      <c r="U32" s="32">
        <v>475548</v>
      </c>
      <c r="V32" s="14" t="s">
        <v>419</v>
      </c>
    </row>
    <row r="33" spans="1:26" s="21" customFormat="1" ht="54.75" customHeight="1">
      <c r="A33" s="181"/>
      <c r="B33" s="30" t="s">
        <v>125</v>
      </c>
      <c r="C33" s="24" t="s">
        <v>26</v>
      </c>
      <c r="D33" s="24">
        <f t="shared" si="9"/>
        <v>1</v>
      </c>
      <c r="E33" s="36">
        <v>475183</v>
      </c>
      <c r="F33" s="24" t="s">
        <v>357</v>
      </c>
      <c r="G33" s="24" t="s">
        <v>26</v>
      </c>
      <c r="H33" s="24">
        <f t="shared" si="10"/>
        <v>1</v>
      </c>
      <c r="I33" s="24" t="s">
        <v>242</v>
      </c>
      <c r="J33" s="24" t="s">
        <v>357</v>
      </c>
      <c r="K33" s="24" t="s">
        <v>26</v>
      </c>
      <c r="L33" s="24">
        <f t="shared" si="11"/>
        <v>1</v>
      </c>
      <c r="M33" s="24" t="s">
        <v>242</v>
      </c>
      <c r="N33" s="24" t="s">
        <v>357</v>
      </c>
      <c r="O33" s="24" t="s">
        <v>26</v>
      </c>
      <c r="P33" s="24">
        <f t="shared" si="12"/>
        <v>1</v>
      </c>
      <c r="Q33" s="24" t="s">
        <v>242</v>
      </c>
      <c r="R33" s="24" t="s">
        <v>357</v>
      </c>
      <c r="S33" s="24" t="s">
        <v>26</v>
      </c>
      <c r="T33" s="24">
        <f t="shared" si="13"/>
        <v>1</v>
      </c>
      <c r="U33" s="24" t="s">
        <v>242</v>
      </c>
      <c r="V33" s="24" t="s">
        <v>357</v>
      </c>
    </row>
    <row r="34" spans="1:26" s="21" customFormat="1" ht="31.5" customHeight="1">
      <c r="A34" s="181"/>
      <c r="B34" s="22" t="s">
        <v>126</v>
      </c>
      <c r="C34" s="24" t="s">
        <v>26</v>
      </c>
      <c r="D34" s="24">
        <f t="shared" si="9"/>
        <v>1</v>
      </c>
      <c r="E34" s="32">
        <v>475548</v>
      </c>
      <c r="F34" s="24" t="s">
        <v>127</v>
      </c>
      <c r="G34" s="24" t="s">
        <v>26</v>
      </c>
      <c r="H34" s="24">
        <f t="shared" si="10"/>
        <v>1</v>
      </c>
      <c r="I34" s="32">
        <v>475548</v>
      </c>
      <c r="J34" s="24" t="s">
        <v>128</v>
      </c>
      <c r="K34" s="24" t="s">
        <v>26</v>
      </c>
      <c r="L34" s="24">
        <f t="shared" si="11"/>
        <v>1</v>
      </c>
      <c r="M34" s="32">
        <v>475548</v>
      </c>
      <c r="N34" s="24" t="s">
        <v>129</v>
      </c>
      <c r="O34" s="24" t="s">
        <v>26</v>
      </c>
      <c r="P34" s="24">
        <f t="shared" si="12"/>
        <v>1</v>
      </c>
      <c r="Q34" s="32">
        <v>475548</v>
      </c>
      <c r="R34" s="24" t="s">
        <v>130</v>
      </c>
      <c r="S34" s="24" t="s">
        <v>26</v>
      </c>
      <c r="T34" s="24">
        <f t="shared" si="13"/>
        <v>1</v>
      </c>
      <c r="U34" s="32">
        <v>475548</v>
      </c>
      <c r="V34" s="24" t="s">
        <v>463</v>
      </c>
    </row>
    <row r="35" spans="1:26" s="21" customFormat="1" ht="60" customHeight="1">
      <c r="A35" s="181"/>
      <c r="B35" s="99" t="s">
        <v>131</v>
      </c>
      <c r="C35" s="24" t="s">
        <v>32</v>
      </c>
      <c r="D35" s="24">
        <f t="shared" si="9"/>
        <v>0</v>
      </c>
      <c r="E35" s="24"/>
      <c r="F35" s="24"/>
      <c r="G35" s="24" t="s">
        <v>32</v>
      </c>
      <c r="H35" s="24">
        <f t="shared" si="10"/>
        <v>0</v>
      </c>
      <c r="I35" s="24"/>
      <c r="J35" s="24"/>
      <c r="K35" s="24" t="s">
        <v>32</v>
      </c>
      <c r="L35" s="24">
        <f t="shared" si="11"/>
        <v>0</v>
      </c>
      <c r="M35" s="24"/>
      <c r="N35" s="24"/>
      <c r="O35" s="24" t="s">
        <v>32</v>
      </c>
      <c r="P35" s="24">
        <f t="shared" si="12"/>
        <v>0</v>
      </c>
      <c r="Q35" s="24"/>
      <c r="R35" s="24"/>
      <c r="S35" s="24" t="s">
        <v>32</v>
      </c>
      <c r="T35" s="24">
        <f t="shared" si="13"/>
        <v>0</v>
      </c>
      <c r="U35" s="24"/>
      <c r="V35" s="24"/>
    </row>
    <row r="36" spans="1:26" s="21" customFormat="1" ht="46.5" customHeight="1">
      <c r="A36" s="181"/>
      <c r="B36" s="99" t="s">
        <v>132</v>
      </c>
      <c r="C36" s="24" t="s">
        <v>32</v>
      </c>
      <c r="D36" s="24">
        <f t="shared" si="9"/>
        <v>0</v>
      </c>
      <c r="E36" s="24"/>
      <c r="F36" s="24"/>
      <c r="G36" s="24" t="s">
        <v>26</v>
      </c>
      <c r="H36" s="24">
        <f t="shared" si="10"/>
        <v>1</v>
      </c>
      <c r="I36" s="24" t="s">
        <v>242</v>
      </c>
      <c r="J36" s="24" t="s">
        <v>133</v>
      </c>
      <c r="K36" s="24" t="s">
        <v>26</v>
      </c>
      <c r="L36" s="24">
        <f t="shared" si="11"/>
        <v>1</v>
      </c>
      <c r="M36" s="32">
        <v>475548</v>
      </c>
      <c r="N36" s="24" t="s">
        <v>134</v>
      </c>
      <c r="O36" s="24" t="s">
        <v>26</v>
      </c>
      <c r="P36" s="24">
        <f t="shared" si="12"/>
        <v>1</v>
      </c>
      <c r="Q36" s="32">
        <v>475548</v>
      </c>
      <c r="R36" s="16" t="s">
        <v>86</v>
      </c>
      <c r="S36" s="24" t="s">
        <v>26</v>
      </c>
      <c r="T36" s="24">
        <f t="shared" si="13"/>
        <v>1</v>
      </c>
      <c r="U36" s="32">
        <v>475548</v>
      </c>
      <c r="V36" s="111" t="s">
        <v>415</v>
      </c>
    </row>
    <row r="37" spans="1:26" s="21" customFormat="1" ht="46.5" customHeight="1">
      <c r="A37" s="181"/>
      <c r="B37" s="99" t="s">
        <v>135</v>
      </c>
      <c r="C37" s="24" t="s">
        <v>32</v>
      </c>
      <c r="D37" s="24">
        <f t="shared" si="9"/>
        <v>0</v>
      </c>
      <c r="E37" s="24"/>
      <c r="F37" s="24"/>
      <c r="G37" s="24" t="s">
        <v>32</v>
      </c>
      <c r="H37" s="24">
        <f t="shared" si="10"/>
        <v>0</v>
      </c>
      <c r="I37" s="24"/>
      <c r="J37" s="24"/>
      <c r="K37" s="24" t="s">
        <v>32</v>
      </c>
      <c r="L37" s="24">
        <f t="shared" si="11"/>
        <v>0</v>
      </c>
      <c r="M37" s="24"/>
      <c r="N37" s="24"/>
      <c r="O37" s="24" t="s">
        <v>32</v>
      </c>
      <c r="P37" s="24">
        <f t="shared" si="12"/>
        <v>0</v>
      </c>
      <c r="Q37" s="24"/>
      <c r="R37" s="24"/>
      <c r="S37" s="24" t="s">
        <v>32</v>
      </c>
      <c r="T37" s="24">
        <f t="shared" si="13"/>
        <v>0</v>
      </c>
      <c r="U37" s="24"/>
      <c r="V37" s="24"/>
    </row>
    <row r="38" spans="1:26" s="21" customFormat="1" ht="24" customHeight="1">
      <c r="A38" s="181"/>
      <c r="B38" s="22" t="s">
        <v>136</v>
      </c>
      <c r="C38" s="24" t="s">
        <v>26</v>
      </c>
      <c r="D38" s="24">
        <f t="shared" si="9"/>
        <v>1</v>
      </c>
      <c r="E38" s="33">
        <v>475183</v>
      </c>
      <c r="F38" s="24" t="s">
        <v>137</v>
      </c>
      <c r="G38" s="24" t="s">
        <v>26</v>
      </c>
      <c r="H38" s="24">
        <f t="shared" si="10"/>
        <v>1</v>
      </c>
      <c r="I38" s="14" t="s">
        <v>356</v>
      </c>
      <c r="J38" s="24" t="s">
        <v>138</v>
      </c>
      <c r="K38" s="24" t="s">
        <v>26</v>
      </c>
      <c r="L38" s="24">
        <f t="shared" si="11"/>
        <v>1</v>
      </c>
      <c r="M38" s="14" t="s">
        <v>356</v>
      </c>
      <c r="N38" s="24" t="s">
        <v>138</v>
      </c>
      <c r="O38" s="24" t="s">
        <v>26</v>
      </c>
      <c r="P38" s="24">
        <f t="shared" si="12"/>
        <v>1</v>
      </c>
      <c r="Q38" s="14" t="s">
        <v>356</v>
      </c>
      <c r="R38" s="24" t="s">
        <v>138</v>
      </c>
      <c r="S38" s="24" t="s">
        <v>26</v>
      </c>
      <c r="T38" s="24">
        <f t="shared" si="13"/>
        <v>1</v>
      </c>
      <c r="U38" s="14" t="s">
        <v>356</v>
      </c>
      <c r="V38" s="24" t="s">
        <v>138</v>
      </c>
    </row>
    <row r="39" spans="1:26" s="21" customFormat="1" ht="27.75" customHeight="1">
      <c r="A39" s="181"/>
      <c r="B39" s="22" t="s">
        <v>139</v>
      </c>
      <c r="C39" s="24" t="s">
        <v>26</v>
      </c>
      <c r="D39" s="24">
        <f t="shared" si="9"/>
        <v>1</v>
      </c>
      <c r="E39" s="24" t="s">
        <v>140</v>
      </c>
      <c r="F39" s="24" t="s">
        <v>358</v>
      </c>
      <c r="G39" s="24" t="s">
        <v>26</v>
      </c>
      <c r="H39" s="24">
        <f t="shared" si="10"/>
        <v>1</v>
      </c>
      <c r="I39" s="24" t="s">
        <v>356</v>
      </c>
      <c r="J39" s="24" t="s">
        <v>141</v>
      </c>
      <c r="K39" s="24" t="s">
        <v>26</v>
      </c>
      <c r="L39" s="24">
        <f t="shared" si="11"/>
        <v>1</v>
      </c>
      <c r="M39" s="32">
        <v>475548</v>
      </c>
      <c r="N39" s="34" t="s">
        <v>420</v>
      </c>
      <c r="O39" s="24" t="s">
        <v>26</v>
      </c>
      <c r="P39" s="24">
        <f t="shared" si="12"/>
        <v>1</v>
      </c>
      <c r="Q39" s="32">
        <v>475548</v>
      </c>
      <c r="R39" s="34" t="s">
        <v>421</v>
      </c>
      <c r="S39" s="24" t="s">
        <v>26</v>
      </c>
      <c r="T39" s="24">
        <f t="shared" si="13"/>
        <v>1</v>
      </c>
      <c r="U39" s="32">
        <v>475548</v>
      </c>
      <c r="V39" s="34" t="s">
        <v>422</v>
      </c>
    </row>
    <row r="40" spans="1:26" s="21" customFormat="1" ht="32.25" customHeight="1">
      <c r="A40" s="181"/>
      <c r="B40" s="99" t="s">
        <v>142</v>
      </c>
      <c r="C40" s="24" t="s">
        <v>32</v>
      </c>
      <c r="D40" s="24">
        <f t="shared" si="9"/>
        <v>0</v>
      </c>
      <c r="E40" s="24"/>
      <c r="F40" s="24"/>
      <c r="G40" s="24" t="s">
        <v>32</v>
      </c>
      <c r="H40" s="24">
        <f t="shared" si="10"/>
        <v>0</v>
      </c>
      <c r="I40" s="24"/>
      <c r="J40" s="24"/>
      <c r="K40" s="24" t="s">
        <v>32</v>
      </c>
      <c r="L40" s="24">
        <f t="shared" si="11"/>
        <v>0</v>
      </c>
      <c r="M40" s="24"/>
      <c r="N40" s="24"/>
      <c r="O40" s="24" t="s">
        <v>32</v>
      </c>
      <c r="P40" s="24">
        <f t="shared" si="12"/>
        <v>0</v>
      </c>
      <c r="Q40" s="24"/>
      <c r="R40" s="24"/>
      <c r="S40" s="24" t="s">
        <v>32</v>
      </c>
      <c r="T40" s="24">
        <f t="shared" si="13"/>
        <v>0</v>
      </c>
      <c r="U40" s="24"/>
      <c r="V40" s="24"/>
    </row>
    <row r="41" spans="1:26" s="21" customFormat="1" ht="15.75" customHeight="1">
      <c r="A41" s="181"/>
      <c r="B41" s="99" t="s">
        <v>143</v>
      </c>
      <c r="C41" s="24" t="s">
        <v>32</v>
      </c>
      <c r="D41" s="24">
        <f t="shared" si="9"/>
        <v>0</v>
      </c>
      <c r="E41" s="24"/>
      <c r="F41" s="24"/>
      <c r="G41" s="24" t="s">
        <v>32</v>
      </c>
      <c r="H41" s="24">
        <f t="shared" si="10"/>
        <v>0</v>
      </c>
      <c r="I41" s="24"/>
      <c r="J41" s="24"/>
      <c r="K41" s="24" t="s">
        <v>32</v>
      </c>
      <c r="L41" s="24">
        <f t="shared" si="11"/>
        <v>0</v>
      </c>
      <c r="M41" s="24"/>
      <c r="N41" s="24"/>
      <c r="O41" s="24" t="s">
        <v>32</v>
      </c>
      <c r="P41" s="24">
        <f t="shared" si="12"/>
        <v>0</v>
      </c>
      <c r="Q41" s="24"/>
      <c r="R41" s="24"/>
      <c r="S41" s="24" t="s">
        <v>32</v>
      </c>
      <c r="T41" s="24">
        <f t="shared" si="13"/>
        <v>0</v>
      </c>
      <c r="U41" s="24"/>
      <c r="V41" s="24"/>
    </row>
    <row r="42" spans="1:26" s="21" customFormat="1" ht="24.75" customHeight="1">
      <c r="A42" s="181"/>
      <c r="B42" s="99" t="s">
        <v>144</v>
      </c>
      <c r="C42" s="24" t="s">
        <v>32</v>
      </c>
      <c r="D42" s="24">
        <f t="shared" si="9"/>
        <v>0</v>
      </c>
      <c r="E42" s="24"/>
      <c r="F42" s="24"/>
      <c r="G42" s="24" t="s">
        <v>32</v>
      </c>
      <c r="H42" s="24">
        <f t="shared" si="10"/>
        <v>0</v>
      </c>
      <c r="I42" s="24"/>
      <c r="J42" s="24"/>
      <c r="K42" s="24" t="s">
        <v>32</v>
      </c>
      <c r="L42" s="24">
        <f t="shared" si="11"/>
        <v>0</v>
      </c>
      <c r="M42" s="24"/>
      <c r="N42" s="24"/>
      <c r="O42" s="24" t="s">
        <v>32</v>
      </c>
      <c r="P42" s="24">
        <f t="shared" si="12"/>
        <v>0</v>
      </c>
      <c r="Q42" s="24"/>
      <c r="R42" s="24"/>
      <c r="S42" s="24" t="s">
        <v>32</v>
      </c>
      <c r="T42" s="24">
        <f t="shared" si="13"/>
        <v>0</v>
      </c>
      <c r="U42" s="24"/>
      <c r="V42" s="24"/>
    </row>
    <row r="43" spans="1:26" ht="19.5" customHeight="1">
      <c r="A43" s="181"/>
      <c r="B43" s="99" t="s">
        <v>145</v>
      </c>
      <c r="C43" s="24" t="s">
        <v>32</v>
      </c>
      <c r="D43" s="24">
        <f t="shared" si="9"/>
        <v>0</v>
      </c>
      <c r="E43" s="24"/>
      <c r="F43" s="24"/>
      <c r="G43" s="24" t="s">
        <v>32</v>
      </c>
      <c r="H43" s="24">
        <f t="shared" si="10"/>
        <v>0</v>
      </c>
      <c r="I43" s="24"/>
      <c r="J43" s="24"/>
      <c r="K43" s="24" t="s">
        <v>32</v>
      </c>
      <c r="L43" s="24">
        <f t="shared" si="11"/>
        <v>0</v>
      </c>
      <c r="M43" s="24"/>
      <c r="N43" s="24"/>
      <c r="O43" s="24" t="s">
        <v>32</v>
      </c>
      <c r="P43" s="24">
        <f t="shared" si="12"/>
        <v>0</v>
      </c>
      <c r="Q43" s="24"/>
      <c r="R43" s="24"/>
      <c r="S43" s="24" t="s">
        <v>32</v>
      </c>
      <c r="T43" s="24">
        <f t="shared" si="13"/>
        <v>0</v>
      </c>
      <c r="U43" s="24"/>
      <c r="V43" s="24"/>
      <c r="W43" s="21"/>
    </row>
    <row r="44" spans="1:26" ht="21.75" customHeight="1">
      <c r="A44" s="181"/>
      <c r="B44" s="99" t="s">
        <v>146</v>
      </c>
      <c r="C44" s="24" t="s">
        <v>32</v>
      </c>
      <c r="D44" s="24">
        <f t="shared" si="9"/>
        <v>0</v>
      </c>
      <c r="E44" s="24"/>
      <c r="F44" s="24"/>
      <c r="G44" s="24" t="s">
        <v>32</v>
      </c>
      <c r="H44" s="24">
        <f t="shared" si="10"/>
        <v>0</v>
      </c>
      <c r="I44" s="24"/>
      <c r="J44" s="24"/>
      <c r="K44" s="24" t="s">
        <v>32</v>
      </c>
      <c r="L44" s="24">
        <f t="shared" si="11"/>
        <v>0</v>
      </c>
      <c r="M44" s="24"/>
      <c r="N44" s="24"/>
      <c r="O44" s="24" t="s">
        <v>32</v>
      </c>
      <c r="P44" s="24">
        <f t="shared" si="12"/>
        <v>0</v>
      </c>
      <c r="Q44" s="24"/>
      <c r="R44" s="24"/>
      <c r="S44" s="24" t="s">
        <v>32</v>
      </c>
      <c r="T44" s="24">
        <f t="shared" si="13"/>
        <v>0</v>
      </c>
      <c r="U44" s="24"/>
      <c r="V44" s="24"/>
      <c r="W44" s="21"/>
    </row>
    <row r="45" spans="1:26" ht="35.25" customHeight="1">
      <c r="A45" s="182"/>
      <c r="B45" s="99" t="s">
        <v>147</v>
      </c>
      <c r="C45" s="24" t="s">
        <v>26</v>
      </c>
      <c r="D45" s="24">
        <f t="shared" si="9"/>
        <v>1</v>
      </c>
      <c r="E45" s="32">
        <v>475548</v>
      </c>
      <c r="F45" s="14" t="s">
        <v>92</v>
      </c>
      <c r="G45" s="24" t="s">
        <v>26</v>
      </c>
      <c r="H45" s="24">
        <f t="shared" si="10"/>
        <v>1</v>
      </c>
      <c r="I45" s="32">
        <v>475548</v>
      </c>
      <c r="J45" s="14" t="s">
        <v>92</v>
      </c>
      <c r="K45" s="24" t="s">
        <v>26</v>
      </c>
      <c r="L45" s="24">
        <f t="shared" si="11"/>
        <v>1</v>
      </c>
      <c r="M45" s="32">
        <v>475548</v>
      </c>
      <c r="N45" s="14" t="s">
        <v>92</v>
      </c>
      <c r="O45" s="24" t="s">
        <v>26</v>
      </c>
      <c r="P45" s="24">
        <f t="shared" si="12"/>
        <v>1</v>
      </c>
      <c r="Q45" s="32">
        <v>475548</v>
      </c>
      <c r="R45" s="14" t="s">
        <v>92</v>
      </c>
      <c r="S45" s="24" t="s">
        <v>26</v>
      </c>
      <c r="T45" s="24">
        <f t="shared" si="13"/>
        <v>1</v>
      </c>
      <c r="U45" s="32">
        <v>475548</v>
      </c>
      <c r="V45" s="14" t="s">
        <v>92</v>
      </c>
      <c r="W45" s="21"/>
      <c r="X45" s="8"/>
      <c r="Y45" s="8"/>
      <c r="Z45" s="12"/>
    </row>
    <row r="46" spans="1:26" ht="20.25" customHeight="1">
      <c r="A46" s="183" t="s">
        <v>2</v>
      </c>
      <c r="B46" s="184"/>
      <c r="C46" s="24">
        <v>2019</v>
      </c>
      <c r="D46" s="24">
        <f>SUM(D31:D45)</f>
        <v>6</v>
      </c>
      <c r="E46" s="24"/>
      <c r="F46" s="24"/>
      <c r="G46" s="24">
        <v>2020</v>
      </c>
      <c r="H46" s="24">
        <f>SUM(H31:H45)</f>
        <v>7</v>
      </c>
      <c r="I46" s="24"/>
      <c r="J46" s="24"/>
      <c r="K46" s="24">
        <v>2021</v>
      </c>
      <c r="L46" s="24">
        <f>SUM(L31:L45)</f>
        <v>7</v>
      </c>
      <c r="M46" s="24"/>
      <c r="N46" s="24"/>
      <c r="O46" s="24">
        <v>2022</v>
      </c>
      <c r="P46" s="24">
        <f>SUM(P31:P45)</f>
        <v>7</v>
      </c>
      <c r="Q46" s="24"/>
      <c r="R46" s="24"/>
      <c r="S46" s="24">
        <v>2023</v>
      </c>
      <c r="T46" s="24">
        <f>SUM(T31:T45)</f>
        <v>7</v>
      </c>
      <c r="U46" s="24"/>
      <c r="V46" s="24"/>
    </row>
    <row r="47" spans="1:26" ht="27" customHeight="1">
      <c r="A47" s="187" t="s">
        <v>13</v>
      </c>
      <c r="B47" s="188"/>
      <c r="C47" s="188"/>
      <c r="D47" s="188"/>
      <c r="E47" s="188"/>
      <c r="F47" s="188"/>
      <c r="G47" s="188"/>
      <c r="H47" s="188"/>
      <c r="I47" s="188"/>
      <c r="J47" s="188"/>
      <c r="K47" s="188"/>
      <c r="L47" s="188"/>
      <c r="M47" s="188"/>
      <c r="N47" s="188"/>
      <c r="O47" s="188"/>
      <c r="P47" s="188"/>
      <c r="Q47" s="188"/>
      <c r="R47" s="188"/>
      <c r="S47" s="188"/>
      <c r="T47" s="188"/>
      <c r="U47" s="188"/>
      <c r="V47" s="188"/>
    </row>
    <row r="48" spans="1:26" ht="15.75" customHeight="1">
      <c r="A48" s="92" t="s">
        <v>27</v>
      </c>
      <c r="B48" s="93" t="s">
        <v>27</v>
      </c>
      <c r="C48" s="24">
        <v>2019</v>
      </c>
      <c r="D48" s="24" t="s">
        <v>28</v>
      </c>
      <c r="E48" s="24" t="s">
        <v>29</v>
      </c>
      <c r="F48" s="24" t="s">
        <v>30</v>
      </c>
      <c r="G48" s="24">
        <v>2020</v>
      </c>
      <c r="H48" s="24" t="s">
        <v>28</v>
      </c>
      <c r="I48" s="24" t="s">
        <v>29</v>
      </c>
      <c r="J48" s="24" t="s">
        <v>30</v>
      </c>
      <c r="K48" s="24">
        <v>2021</v>
      </c>
      <c r="L48" s="24" t="s">
        <v>28</v>
      </c>
      <c r="M48" s="24" t="s">
        <v>29</v>
      </c>
      <c r="N48" s="24" t="s">
        <v>30</v>
      </c>
      <c r="O48" s="24">
        <v>2022</v>
      </c>
      <c r="P48" s="24" t="s">
        <v>28</v>
      </c>
      <c r="Q48" s="24" t="s">
        <v>29</v>
      </c>
      <c r="R48" s="24" t="s">
        <v>30</v>
      </c>
      <c r="S48" s="24">
        <v>2023</v>
      </c>
      <c r="T48" s="24" t="s">
        <v>28</v>
      </c>
      <c r="U48" s="24" t="s">
        <v>29</v>
      </c>
      <c r="V48" s="24" t="s">
        <v>30</v>
      </c>
    </row>
    <row r="49" spans="1:26" ht="39" customHeight="1">
      <c r="A49" s="180" t="s">
        <v>3</v>
      </c>
      <c r="B49" s="99" t="s">
        <v>148</v>
      </c>
      <c r="C49" s="24" t="s">
        <v>32</v>
      </c>
      <c r="D49" s="24">
        <f t="shared" ref="D49:D59" si="14">IFERROR(VLOOKUP(C49,Y$6:Z$7,"2",FALSE),"")</f>
        <v>0</v>
      </c>
      <c r="E49" s="24"/>
      <c r="F49" s="24"/>
      <c r="G49" s="24" t="s">
        <v>26</v>
      </c>
      <c r="H49" s="24">
        <f t="shared" ref="H49:H59" si="15">IFERROR(VLOOKUP(G49,Y$6:Z$7,"2",FALSE),"")</f>
        <v>1</v>
      </c>
      <c r="I49" s="33">
        <v>475548</v>
      </c>
      <c r="J49" s="24" t="s">
        <v>424</v>
      </c>
      <c r="K49" s="24" t="s">
        <v>26</v>
      </c>
      <c r="L49" s="24">
        <f t="shared" ref="L49:L59" si="16">IFERROR(VLOOKUP(K49,Y$6:Z$7,"2",FALSE),"")</f>
        <v>1</v>
      </c>
      <c r="M49" s="33">
        <v>475548</v>
      </c>
      <c r="N49" s="24" t="s">
        <v>424</v>
      </c>
      <c r="O49" s="24" t="s">
        <v>26</v>
      </c>
      <c r="P49" s="24">
        <f t="shared" ref="P49:P59" si="17">IFERROR(VLOOKUP(O49,Y$6:Z$7,"2",FALSE),"")</f>
        <v>1</v>
      </c>
      <c r="Q49" s="24"/>
      <c r="R49" s="24" t="s">
        <v>424</v>
      </c>
      <c r="S49" s="24" t="s">
        <v>26</v>
      </c>
      <c r="T49" s="24">
        <f t="shared" ref="T49:T59" si="18">IFERROR(VLOOKUP(S49,Y$6:Z$7,"2",FALSE),"")</f>
        <v>1</v>
      </c>
      <c r="U49" s="33">
        <v>475548</v>
      </c>
      <c r="V49" s="24" t="s">
        <v>424</v>
      </c>
    </row>
    <row r="50" spans="1:26" ht="48.75" customHeight="1">
      <c r="A50" s="181"/>
      <c r="B50" s="99" t="s">
        <v>149</v>
      </c>
      <c r="C50" s="24" t="s">
        <v>32</v>
      </c>
      <c r="D50" s="24">
        <f t="shared" si="14"/>
        <v>0</v>
      </c>
      <c r="E50" s="24"/>
      <c r="F50" s="24"/>
      <c r="G50" s="24" t="s">
        <v>32</v>
      </c>
      <c r="H50" s="24">
        <f t="shared" si="15"/>
        <v>0</v>
      </c>
      <c r="I50" s="33"/>
      <c r="J50" s="24"/>
      <c r="K50" s="24" t="s">
        <v>32</v>
      </c>
      <c r="L50" s="24">
        <f t="shared" si="16"/>
        <v>0</v>
      </c>
      <c r="M50" s="24"/>
      <c r="N50" s="24"/>
      <c r="O50" s="24" t="s">
        <v>32</v>
      </c>
      <c r="P50" s="24">
        <f t="shared" si="17"/>
        <v>0</v>
      </c>
      <c r="Q50" s="24"/>
      <c r="R50" s="24"/>
      <c r="S50" s="24" t="s">
        <v>32</v>
      </c>
      <c r="T50" s="24">
        <f t="shared" si="18"/>
        <v>0</v>
      </c>
      <c r="U50" s="24"/>
      <c r="V50" s="24"/>
    </row>
    <row r="51" spans="1:26" ht="15.75" customHeight="1">
      <c r="A51" s="181"/>
      <c r="B51" s="99" t="s">
        <v>150</v>
      </c>
      <c r="C51" s="24" t="s">
        <v>32</v>
      </c>
      <c r="D51" s="24">
        <f t="shared" si="14"/>
        <v>0</v>
      </c>
      <c r="E51" s="24"/>
      <c r="F51" s="24"/>
      <c r="G51" s="24" t="s">
        <v>32</v>
      </c>
      <c r="H51" s="24">
        <f t="shared" si="15"/>
        <v>0</v>
      </c>
      <c r="I51" s="24"/>
      <c r="J51" s="24"/>
      <c r="K51" s="24" t="s">
        <v>32</v>
      </c>
      <c r="L51" s="24">
        <f t="shared" si="16"/>
        <v>0</v>
      </c>
      <c r="M51" s="24"/>
      <c r="N51" s="24"/>
      <c r="O51" s="24" t="s">
        <v>32</v>
      </c>
      <c r="P51" s="24">
        <f t="shared" si="17"/>
        <v>0</v>
      </c>
      <c r="Q51" s="24"/>
      <c r="R51" s="24"/>
      <c r="S51" s="24" t="s">
        <v>32</v>
      </c>
      <c r="T51" s="24">
        <f t="shared" si="18"/>
        <v>0</v>
      </c>
      <c r="U51" s="24"/>
      <c r="V51" s="24"/>
    </row>
    <row r="52" spans="1:26" ht="22.5" customHeight="1">
      <c r="A52" s="181"/>
      <c r="B52" s="99" t="s">
        <v>151</v>
      </c>
      <c r="C52" s="24" t="s">
        <v>32</v>
      </c>
      <c r="D52" s="24">
        <f t="shared" si="14"/>
        <v>0</v>
      </c>
      <c r="E52" s="24"/>
      <c r="F52" s="24"/>
      <c r="G52" s="24" t="s">
        <v>32</v>
      </c>
      <c r="H52" s="24">
        <f t="shared" si="15"/>
        <v>0</v>
      </c>
      <c r="I52" s="33"/>
      <c r="J52" s="24"/>
      <c r="K52" s="24" t="s">
        <v>32</v>
      </c>
      <c r="L52" s="24"/>
      <c r="M52" s="33"/>
      <c r="N52" s="24"/>
      <c r="O52" s="24" t="s">
        <v>32</v>
      </c>
      <c r="P52" s="24"/>
      <c r="Q52" s="24"/>
      <c r="R52" s="24"/>
      <c r="S52" s="24" t="s">
        <v>32</v>
      </c>
      <c r="T52" s="24">
        <f t="shared" si="18"/>
        <v>0</v>
      </c>
      <c r="U52" s="33"/>
      <c r="V52" s="24"/>
    </row>
    <row r="53" spans="1:26" ht="43.5" customHeight="1">
      <c r="A53" s="181"/>
      <c r="B53" s="99" t="s">
        <v>152</v>
      </c>
      <c r="C53" s="24" t="s">
        <v>32</v>
      </c>
      <c r="D53" s="24">
        <f t="shared" si="14"/>
        <v>0</v>
      </c>
      <c r="E53" s="24"/>
      <c r="F53" s="24"/>
      <c r="G53" s="24" t="s">
        <v>32</v>
      </c>
      <c r="H53" s="24">
        <f t="shared" si="15"/>
        <v>0</v>
      </c>
      <c r="I53" s="33"/>
      <c r="J53" s="24"/>
      <c r="K53" s="24" t="s">
        <v>32</v>
      </c>
      <c r="L53" s="24">
        <f t="shared" si="16"/>
        <v>0</v>
      </c>
      <c r="M53" s="33"/>
      <c r="N53" s="24"/>
      <c r="O53" s="24" t="s">
        <v>32</v>
      </c>
      <c r="P53" s="24">
        <f t="shared" si="17"/>
        <v>0</v>
      </c>
      <c r="Q53" s="24"/>
      <c r="R53" s="24"/>
      <c r="S53" s="24" t="s">
        <v>32</v>
      </c>
      <c r="T53" s="24">
        <f t="shared" si="18"/>
        <v>0</v>
      </c>
      <c r="U53" s="33"/>
      <c r="V53" s="24"/>
    </row>
    <row r="54" spans="1:26" ht="15.75" customHeight="1">
      <c r="A54" s="181"/>
      <c r="B54" s="99" t="s">
        <v>153</v>
      </c>
      <c r="C54" s="24" t="s">
        <v>32</v>
      </c>
      <c r="D54" s="24">
        <f t="shared" si="14"/>
        <v>0</v>
      </c>
      <c r="E54" s="24"/>
      <c r="F54" s="24"/>
      <c r="G54" s="24" t="s">
        <v>26</v>
      </c>
      <c r="H54" s="24">
        <f t="shared" si="15"/>
        <v>1</v>
      </c>
      <c r="I54" s="24"/>
      <c r="J54" s="24" t="s">
        <v>464</v>
      </c>
      <c r="K54" s="24" t="s">
        <v>26</v>
      </c>
      <c r="L54" s="24">
        <f t="shared" si="16"/>
        <v>1</v>
      </c>
      <c r="M54" s="33">
        <v>475548</v>
      </c>
      <c r="N54" s="24" t="s">
        <v>464</v>
      </c>
      <c r="O54" s="24" t="s">
        <v>26</v>
      </c>
      <c r="P54" s="24">
        <f t="shared" si="17"/>
        <v>1</v>
      </c>
      <c r="Q54" s="24"/>
      <c r="R54" s="24" t="s">
        <v>464</v>
      </c>
      <c r="S54" s="24" t="s">
        <v>26</v>
      </c>
      <c r="T54" s="24">
        <f t="shared" si="18"/>
        <v>1</v>
      </c>
      <c r="U54" s="33">
        <v>475548</v>
      </c>
      <c r="V54" s="24" t="s">
        <v>464</v>
      </c>
    </row>
    <row r="55" spans="1:26" ht="15.75" customHeight="1">
      <c r="A55" s="181"/>
      <c r="B55" s="99" t="s">
        <v>154</v>
      </c>
      <c r="C55" s="24" t="s">
        <v>32</v>
      </c>
      <c r="D55" s="24">
        <f t="shared" si="14"/>
        <v>0</v>
      </c>
      <c r="E55" s="24"/>
      <c r="F55" s="24"/>
      <c r="G55" s="24" t="s">
        <v>32</v>
      </c>
      <c r="H55" s="24">
        <f>IFERROR(VLOOKUP(G55,Y$6:Z$7,"2",FALSE),"")</f>
        <v>0</v>
      </c>
      <c r="I55" s="33"/>
      <c r="J55" s="24"/>
      <c r="K55" s="24" t="s">
        <v>32</v>
      </c>
      <c r="L55" s="24">
        <f t="shared" si="16"/>
        <v>0</v>
      </c>
      <c r="M55" s="33"/>
      <c r="N55" s="24"/>
      <c r="O55" s="24" t="s">
        <v>32</v>
      </c>
      <c r="P55" s="24">
        <f t="shared" si="17"/>
        <v>0</v>
      </c>
      <c r="Q55" s="24"/>
      <c r="R55" s="24"/>
      <c r="S55" s="24" t="s">
        <v>32</v>
      </c>
      <c r="T55" s="24">
        <f t="shared" si="18"/>
        <v>0</v>
      </c>
      <c r="U55" s="33"/>
      <c r="V55" s="24"/>
    </row>
    <row r="56" spans="1:26" ht="75.75" customHeight="1">
      <c r="A56" s="181"/>
      <c r="B56" s="100" t="s">
        <v>155</v>
      </c>
      <c r="C56" s="24" t="s">
        <v>26</v>
      </c>
      <c r="D56" s="24">
        <f t="shared" si="14"/>
        <v>1</v>
      </c>
      <c r="E56" s="33">
        <v>475548</v>
      </c>
      <c r="F56" s="24" t="s">
        <v>425</v>
      </c>
      <c r="G56" s="24" t="s">
        <v>26</v>
      </c>
      <c r="H56" s="24">
        <f t="shared" si="15"/>
        <v>1</v>
      </c>
      <c r="I56" s="33">
        <v>475548</v>
      </c>
      <c r="J56" s="24" t="s">
        <v>425</v>
      </c>
      <c r="K56" s="24" t="s">
        <v>26</v>
      </c>
      <c r="L56" s="24">
        <f t="shared" si="16"/>
        <v>1</v>
      </c>
      <c r="M56" s="33">
        <v>475548</v>
      </c>
      <c r="N56" s="24" t="s">
        <v>425</v>
      </c>
      <c r="O56" s="24" t="s">
        <v>26</v>
      </c>
      <c r="P56" s="24">
        <f t="shared" si="17"/>
        <v>1</v>
      </c>
      <c r="Q56" s="24"/>
      <c r="R56" s="24" t="s">
        <v>425</v>
      </c>
      <c r="S56" s="24" t="s">
        <v>26</v>
      </c>
      <c r="T56" s="24">
        <f t="shared" si="18"/>
        <v>1</v>
      </c>
      <c r="U56" s="24"/>
      <c r="V56" s="24" t="s">
        <v>425</v>
      </c>
    </row>
    <row r="57" spans="1:26" ht="21" customHeight="1">
      <c r="A57" s="181"/>
      <c r="B57" s="100" t="s">
        <v>156</v>
      </c>
      <c r="C57" s="24" t="s">
        <v>26</v>
      </c>
      <c r="D57" s="24">
        <f t="shared" si="14"/>
        <v>1</v>
      </c>
      <c r="E57" s="33">
        <v>475548</v>
      </c>
      <c r="F57" s="24" t="s">
        <v>157</v>
      </c>
      <c r="G57" s="24" t="s">
        <v>26</v>
      </c>
      <c r="H57" s="24">
        <f t="shared" si="15"/>
        <v>1</v>
      </c>
      <c r="I57" s="33">
        <v>475548</v>
      </c>
      <c r="J57" s="24" t="s">
        <v>158</v>
      </c>
      <c r="K57" s="24" t="s">
        <v>26</v>
      </c>
      <c r="L57" s="24">
        <f t="shared" si="16"/>
        <v>1</v>
      </c>
      <c r="M57" s="33">
        <v>475548</v>
      </c>
      <c r="N57" s="24" t="s">
        <v>158</v>
      </c>
      <c r="O57" s="24" t="s">
        <v>26</v>
      </c>
      <c r="P57" s="42">
        <f t="shared" si="17"/>
        <v>1</v>
      </c>
      <c r="Q57" s="116">
        <v>475548</v>
      </c>
      <c r="R57" s="42" t="s">
        <v>158</v>
      </c>
      <c r="S57" s="24" t="s">
        <v>26</v>
      </c>
      <c r="T57" s="24">
        <f t="shared" si="18"/>
        <v>1</v>
      </c>
      <c r="U57" s="33">
        <v>475548</v>
      </c>
      <c r="V57" s="42"/>
    </row>
    <row r="58" spans="1:26" ht="71.25" customHeight="1">
      <c r="A58" s="181"/>
      <c r="B58" s="99" t="s">
        <v>159</v>
      </c>
      <c r="C58" s="24" t="s">
        <v>32</v>
      </c>
      <c r="D58" s="24">
        <f t="shared" si="14"/>
        <v>0</v>
      </c>
      <c r="E58" s="24"/>
      <c r="F58" s="24"/>
      <c r="G58" s="24" t="s">
        <v>32</v>
      </c>
      <c r="H58" s="24">
        <f t="shared" si="15"/>
        <v>0</v>
      </c>
      <c r="I58" s="33"/>
      <c r="J58" s="24"/>
      <c r="K58" s="24" t="s">
        <v>26</v>
      </c>
      <c r="L58" s="24">
        <f t="shared" si="16"/>
        <v>1</v>
      </c>
      <c r="M58" s="33">
        <v>475548</v>
      </c>
      <c r="N58" s="24" t="s">
        <v>423</v>
      </c>
      <c r="O58" s="29" t="s">
        <v>26</v>
      </c>
      <c r="P58" s="18">
        <f t="shared" si="17"/>
        <v>1</v>
      </c>
      <c r="Q58" s="17">
        <v>475548</v>
      </c>
      <c r="R58" s="115" t="s">
        <v>359</v>
      </c>
      <c r="S58" s="28" t="s">
        <v>26</v>
      </c>
      <c r="T58" s="24">
        <f t="shared" si="18"/>
        <v>1</v>
      </c>
      <c r="U58" s="114">
        <v>475548</v>
      </c>
      <c r="V58" s="115" t="s">
        <v>426</v>
      </c>
    </row>
    <row r="59" spans="1:26" ht="35.25" customHeight="1">
      <c r="A59" s="182"/>
      <c r="B59" s="99" t="s">
        <v>147</v>
      </c>
      <c r="C59" s="24" t="s">
        <v>26</v>
      </c>
      <c r="D59" s="24">
        <f t="shared" si="14"/>
        <v>1</v>
      </c>
      <c r="E59" s="33">
        <v>475548</v>
      </c>
      <c r="F59" s="94" t="s">
        <v>397</v>
      </c>
      <c r="G59" s="24" t="s">
        <v>26</v>
      </c>
      <c r="H59" s="24">
        <f t="shared" si="15"/>
        <v>1</v>
      </c>
      <c r="I59" s="33">
        <v>475548</v>
      </c>
      <c r="J59" s="94" t="s">
        <v>397</v>
      </c>
      <c r="K59" s="24" t="s">
        <v>26</v>
      </c>
      <c r="L59" s="24">
        <f t="shared" si="16"/>
        <v>1</v>
      </c>
      <c r="M59" s="33">
        <v>475548</v>
      </c>
      <c r="N59" s="94" t="s">
        <v>397</v>
      </c>
      <c r="O59" s="29" t="s">
        <v>26</v>
      </c>
      <c r="P59" s="18">
        <f t="shared" si="17"/>
        <v>1</v>
      </c>
      <c r="Q59" s="17">
        <v>475548</v>
      </c>
      <c r="R59" s="103" t="s">
        <v>397</v>
      </c>
      <c r="S59" s="28" t="s">
        <v>26</v>
      </c>
      <c r="T59" s="24">
        <f t="shared" si="18"/>
        <v>1</v>
      </c>
      <c r="U59" s="114">
        <v>475548</v>
      </c>
      <c r="V59" s="103" t="s">
        <v>397</v>
      </c>
      <c r="X59" s="8"/>
      <c r="Y59" s="8"/>
      <c r="Z59" s="12"/>
    </row>
    <row r="60" spans="1:26" ht="48.75" customHeight="1">
      <c r="A60" s="183" t="s">
        <v>2</v>
      </c>
      <c r="B60" s="184"/>
      <c r="C60" s="24">
        <v>2019</v>
      </c>
      <c r="D60" s="24">
        <f>SUM(D49:D59)</f>
        <v>3</v>
      </c>
      <c r="E60" s="24"/>
      <c r="F60" s="24"/>
      <c r="G60" s="24">
        <v>2020</v>
      </c>
      <c r="H60" s="24">
        <f>SUM(H49:H59)</f>
        <v>5</v>
      </c>
      <c r="I60" s="24"/>
      <c r="J60" s="24"/>
      <c r="K60" s="24">
        <v>2021</v>
      </c>
      <c r="L60" s="24">
        <f>SUM(L49:L59)</f>
        <v>6</v>
      </c>
      <c r="M60" s="24"/>
      <c r="N60" s="24"/>
      <c r="O60" s="24">
        <v>2022</v>
      </c>
      <c r="P60" s="25">
        <f>SUM(P49:P59)</f>
        <v>6</v>
      </c>
      <c r="Q60" s="25"/>
      <c r="R60" s="25"/>
      <c r="S60" s="24">
        <v>2023</v>
      </c>
      <c r="T60" s="24">
        <f>SUM(T49:T59)</f>
        <v>6</v>
      </c>
      <c r="U60" s="24"/>
      <c r="V60" s="25"/>
    </row>
    <row r="61" spans="1:26" ht="57.75" customHeight="1">
      <c r="A61" s="187" t="s">
        <v>14</v>
      </c>
      <c r="B61" s="188"/>
      <c r="C61" s="188"/>
      <c r="D61" s="188"/>
      <c r="E61" s="188"/>
      <c r="F61" s="188"/>
      <c r="G61" s="188"/>
      <c r="H61" s="188"/>
      <c r="I61" s="188"/>
      <c r="J61" s="188"/>
      <c r="K61" s="188"/>
      <c r="L61" s="188"/>
      <c r="M61" s="188"/>
      <c r="N61" s="188"/>
      <c r="O61" s="188"/>
      <c r="P61" s="188"/>
      <c r="Q61" s="188"/>
      <c r="R61" s="188"/>
      <c r="S61" s="188"/>
      <c r="T61" s="188"/>
      <c r="U61" s="188"/>
      <c r="V61" s="188"/>
    </row>
    <row r="62" spans="1:26" ht="33" customHeight="1">
      <c r="A62" s="92" t="s">
        <v>27</v>
      </c>
      <c r="B62" s="93" t="s">
        <v>27</v>
      </c>
      <c r="C62" s="24">
        <v>2019</v>
      </c>
      <c r="D62" s="24" t="s">
        <v>28</v>
      </c>
      <c r="E62" s="24" t="s">
        <v>29</v>
      </c>
      <c r="F62" s="24" t="s">
        <v>30</v>
      </c>
      <c r="G62" s="24">
        <v>2020</v>
      </c>
      <c r="H62" s="24" t="s">
        <v>28</v>
      </c>
      <c r="I62" s="24" t="s">
        <v>29</v>
      </c>
      <c r="J62" s="24" t="s">
        <v>30</v>
      </c>
      <c r="K62" s="24">
        <v>2021</v>
      </c>
      <c r="L62" s="24" t="s">
        <v>28</v>
      </c>
      <c r="M62" s="24" t="s">
        <v>29</v>
      </c>
      <c r="N62" s="24" t="s">
        <v>30</v>
      </c>
      <c r="O62" s="24">
        <v>2022</v>
      </c>
      <c r="P62" s="24" t="s">
        <v>28</v>
      </c>
      <c r="Q62" s="24" t="s">
        <v>29</v>
      </c>
      <c r="R62" s="24" t="s">
        <v>30</v>
      </c>
      <c r="S62" s="24">
        <v>2023</v>
      </c>
      <c r="T62" s="24" t="s">
        <v>28</v>
      </c>
      <c r="U62" s="24" t="s">
        <v>29</v>
      </c>
      <c r="V62" s="24" t="s">
        <v>30</v>
      </c>
    </row>
    <row r="63" spans="1:26" ht="171" customHeight="1">
      <c r="A63" s="180" t="s">
        <v>3</v>
      </c>
      <c r="B63" s="22" t="s">
        <v>160</v>
      </c>
      <c r="C63" s="24" t="s">
        <v>26</v>
      </c>
      <c r="D63" s="24">
        <f t="shared" ref="D63:D66" si="19">IFERROR(VLOOKUP(C63,Y$6:Z$7,"2",FALSE),"")</f>
        <v>1</v>
      </c>
      <c r="E63" s="32">
        <v>475548</v>
      </c>
      <c r="F63" s="24" t="s">
        <v>360</v>
      </c>
      <c r="G63" s="24" t="s">
        <v>26</v>
      </c>
      <c r="H63" s="24">
        <f t="shared" ref="H63:H66" si="20">IFERROR(VLOOKUP(G63,Y$6:Z$7,"2",FALSE),"")</f>
        <v>1</v>
      </c>
      <c r="I63" s="32">
        <v>475548</v>
      </c>
      <c r="J63" s="35" t="s">
        <v>161</v>
      </c>
      <c r="K63" s="24" t="s">
        <v>26</v>
      </c>
      <c r="L63" s="24">
        <f t="shared" ref="L63:L66" si="21">IFERROR(VLOOKUP(K63,Y$6:Z$7,"2",FALSE),"")</f>
        <v>1</v>
      </c>
      <c r="M63" s="32">
        <v>475548</v>
      </c>
      <c r="N63" s="24" t="s">
        <v>162</v>
      </c>
      <c r="O63" s="24" t="s">
        <v>26</v>
      </c>
      <c r="P63" s="24">
        <f t="shared" ref="P63:P66" si="22">IFERROR(VLOOKUP(O63,Y$6:Z$7,"2",FALSE),"")</f>
        <v>1</v>
      </c>
      <c r="Q63" s="32">
        <v>475548</v>
      </c>
      <c r="R63" s="24" t="s">
        <v>163</v>
      </c>
      <c r="S63" s="24" t="s">
        <v>26</v>
      </c>
      <c r="T63" s="24">
        <f t="shared" ref="T63:T66" si="23">IFERROR(VLOOKUP(S63,Y$6:Z$7,"2",FALSE),"")</f>
        <v>1</v>
      </c>
      <c r="U63" s="32">
        <v>475548</v>
      </c>
      <c r="V63" s="24" t="s">
        <v>428</v>
      </c>
    </row>
    <row r="64" spans="1:26" ht="38.25" customHeight="1">
      <c r="A64" s="181"/>
      <c r="B64" s="22" t="s">
        <v>164</v>
      </c>
      <c r="C64" s="24" t="s">
        <v>26</v>
      </c>
      <c r="D64" s="24">
        <f t="shared" si="19"/>
        <v>1</v>
      </c>
      <c r="E64" s="32">
        <v>475548</v>
      </c>
      <c r="F64" s="24" t="s">
        <v>165</v>
      </c>
      <c r="G64" s="24" t="s">
        <v>26</v>
      </c>
      <c r="H64" s="24">
        <f t="shared" si="20"/>
        <v>1</v>
      </c>
      <c r="I64" s="32">
        <v>475548</v>
      </c>
      <c r="J64" s="24" t="s">
        <v>166</v>
      </c>
      <c r="K64" s="24" t="s">
        <v>26</v>
      </c>
      <c r="L64" s="24">
        <f t="shared" si="21"/>
        <v>1</v>
      </c>
      <c r="M64" s="32">
        <v>475548</v>
      </c>
      <c r="N64" s="24" t="s">
        <v>167</v>
      </c>
      <c r="O64" s="24" t="s">
        <v>26</v>
      </c>
      <c r="P64" s="24">
        <f t="shared" si="22"/>
        <v>1</v>
      </c>
      <c r="Q64" s="32">
        <v>475548</v>
      </c>
      <c r="R64" s="24" t="s">
        <v>168</v>
      </c>
      <c r="S64" s="24" t="s">
        <v>26</v>
      </c>
      <c r="T64" s="24">
        <f t="shared" si="23"/>
        <v>1</v>
      </c>
      <c r="U64" s="32">
        <v>475548</v>
      </c>
      <c r="V64" s="24" t="s">
        <v>168</v>
      </c>
    </row>
    <row r="65" spans="1:22" ht="41.25" customHeight="1">
      <c r="A65" s="181"/>
      <c r="B65" s="22" t="s">
        <v>169</v>
      </c>
      <c r="C65" s="24" t="s">
        <v>26</v>
      </c>
      <c r="D65" s="24">
        <f t="shared" si="19"/>
        <v>1</v>
      </c>
      <c r="E65" s="32">
        <v>475548</v>
      </c>
      <c r="F65" s="24" t="s">
        <v>170</v>
      </c>
      <c r="G65" s="24" t="s">
        <v>26</v>
      </c>
      <c r="H65" s="24">
        <f t="shared" si="20"/>
        <v>1</v>
      </c>
      <c r="I65" s="32">
        <v>475548</v>
      </c>
      <c r="J65" s="24" t="s">
        <v>171</v>
      </c>
      <c r="K65" s="24" t="s">
        <v>26</v>
      </c>
      <c r="L65" s="24">
        <f t="shared" si="21"/>
        <v>1</v>
      </c>
      <c r="M65" s="32">
        <v>475548</v>
      </c>
      <c r="N65" s="24" t="s">
        <v>172</v>
      </c>
      <c r="O65" s="24" t="s">
        <v>26</v>
      </c>
      <c r="P65" s="24">
        <f t="shared" si="22"/>
        <v>1</v>
      </c>
      <c r="Q65" s="32">
        <v>475548</v>
      </c>
      <c r="R65" s="24" t="s">
        <v>173</v>
      </c>
      <c r="S65" s="24" t="s">
        <v>26</v>
      </c>
      <c r="T65" s="24">
        <f t="shared" si="23"/>
        <v>1</v>
      </c>
      <c r="U65" s="32">
        <v>475548</v>
      </c>
      <c r="V65" s="24" t="s">
        <v>427</v>
      </c>
    </row>
    <row r="66" spans="1:22" ht="53.25" customHeight="1">
      <c r="A66" s="182"/>
      <c r="B66" s="22" t="s">
        <v>174</v>
      </c>
      <c r="C66" s="24" t="s">
        <v>26</v>
      </c>
      <c r="D66" s="24">
        <f t="shared" si="19"/>
        <v>1</v>
      </c>
      <c r="E66" s="32">
        <v>475548</v>
      </c>
      <c r="F66" s="24" t="s">
        <v>361</v>
      </c>
      <c r="G66" s="24" t="s">
        <v>26</v>
      </c>
      <c r="H66" s="24">
        <f t="shared" si="20"/>
        <v>1</v>
      </c>
      <c r="I66" s="32">
        <v>475548</v>
      </c>
      <c r="J66" s="24" t="s">
        <v>175</v>
      </c>
      <c r="K66" s="24" t="s">
        <v>26</v>
      </c>
      <c r="L66" s="24">
        <f t="shared" si="21"/>
        <v>1</v>
      </c>
      <c r="M66" s="32">
        <v>475548</v>
      </c>
      <c r="N66" s="24" t="s">
        <v>176</v>
      </c>
      <c r="O66" s="24" t="s">
        <v>26</v>
      </c>
      <c r="P66" s="24">
        <f t="shared" si="22"/>
        <v>1</v>
      </c>
      <c r="Q66" s="32">
        <v>475548</v>
      </c>
      <c r="R66" s="24" t="s">
        <v>177</v>
      </c>
      <c r="S66" s="24" t="s">
        <v>26</v>
      </c>
      <c r="T66" s="24">
        <f t="shared" si="23"/>
        <v>1</v>
      </c>
      <c r="U66" s="32">
        <v>475548</v>
      </c>
      <c r="V66" s="24" t="s">
        <v>465</v>
      </c>
    </row>
    <row r="67" spans="1:22" ht="15.75" customHeight="1">
      <c r="A67" s="183" t="s">
        <v>2</v>
      </c>
      <c r="B67" s="184"/>
      <c r="C67" s="24">
        <v>2019</v>
      </c>
      <c r="D67" s="24">
        <f>SUM(D63:D66)</f>
        <v>4</v>
      </c>
      <c r="E67" s="24"/>
      <c r="F67" s="24"/>
      <c r="G67" s="24">
        <v>2020</v>
      </c>
      <c r="H67" s="24">
        <f>SUM(H63:H66)</f>
        <v>4</v>
      </c>
      <c r="I67" s="24"/>
      <c r="J67" s="24"/>
      <c r="K67" s="24">
        <v>2021</v>
      </c>
      <c r="L67" s="24">
        <f>SUM(L63:L66)</f>
        <v>4</v>
      </c>
      <c r="M67" s="24"/>
      <c r="N67" s="24"/>
      <c r="O67" s="24">
        <v>2022</v>
      </c>
      <c r="P67" s="24">
        <f>SUM(P63:P66)</f>
        <v>4</v>
      </c>
      <c r="Q67" s="24"/>
      <c r="R67" s="24"/>
      <c r="S67" s="24">
        <v>2023</v>
      </c>
      <c r="T67" s="24">
        <f>SUM(T63:T66)</f>
        <v>4</v>
      </c>
      <c r="U67" s="24"/>
      <c r="V67" s="24"/>
    </row>
    <row r="68" spans="1:22" ht="15.75" customHeight="1"/>
    <row r="69" spans="1:22" ht="15.75" customHeight="1"/>
    <row r="70" spans="1:22" ht="15.75" customHeight="1"/>
    <row r="71" spans="1:22" ht="15.75" customHeight="1"/>
    <row r="72" spans="1:22" ht="15.75" customHeight="1"/>
    <row r="73" spans="1:22" ht="15.75" customHeight="1"/>
    <row r="74" spans="1:22" ht="15.75" customHeight="1"/>
    <row r="75" spans="1:22" ht="15.75" customHeight="1"/>
    <row r="76" spans="1:22" ht="15.75" customHeight="1"/>
    <row r="77" spans="1:22" ht="15.75" customHeight="1"/>
    <row r="78" spans="1:22" ht="15.75" customHeight="1"/>
    <row r="79" spans="1:22" ht="15.75" customHeight="1"/>
    <row r="80" spans="1:2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9">
    <mergeCell ref="A47:V47"/>
    <mergeCell ref="A7:A18"/>
    <mergeCell ref="A19:B19"/>
    <mergeCell ref="A1:B3"/>
    <mergeCell ref="C1:T3"/>
    <mergeCell ref="A63:A66"/>
    <mergeCell ref="A67:B67"/>
    <mergeCell ref="A22:A27"/>
    <mergeCell ref="A28:B28"/>
    <mergeCell ref="A30:B30"/>
    <mergeCell ref="A46:B46"/>
    <mergeCell ref="A61:V61"/>
    <mergeCell ref="A31:A45"/>
    <mergeCell ref="A49:A59"/>
    <mergeCell ref="A60:B60"/>
    <mergeCell ref="A4:V4"/>
    <mergeCell ref="A5:V5"/>
    <mergeCell ref="A20:V20"/>
    <mergeCell ref="A29:V29"/>
  </mergeCells>
  <conditionalFormatting sqref="C7:C18">
    <cfRule type="containsText" dxfId="79" priority="29" operator="containsText" text="NCU">
      <formula>NOT(ISERROR(SEARCH(("NCU"),(C7))))</formula>
    </cfRule>
    <cfRule type="containsText" dxfId="78" priority="30" operator="containsText" text="CU">
      <formula>NOT(ISERROR(SEARCH(("CU"),(C7))))</formula>
    </cfRule>
  </conditionalFormatting>
  <conditionalFormatting sqref="C8:C18">
    <cfRule type="containsText" dxfId="77" priority="37" operator="containsText" text="NCU">
      <formula>NOT(ISERROR(SEARCH(("NCU"),(C8))))</formula>
    </cfRule>
    <cfRule type="containsText" dxfId="76" priority="38" operator="containsText" text="CU">
      <formula>NOT(ISERROR(SEARCH(("CU"),(C8))))</formula>
    </cfRule>
  </conditionalFormatting>
  <conditionalFormatting sqref="C22:C27">
    <cfRule type="containsText" dxfId="75" priority="408" operator="containsText" text="CU">
      <formula>NOT(ISERROR(SEARCH(("CU"),(C22))))</formula>
    </cfRule>
    <cfRule type="containsText" dxfId="74" priority="407" operator="containsText" text="NCU">
      <formula>NOT(ISERROR(SEARCH(("NCU"),(C22))))</formula>
    </cfRule>
    <cfRule type="containsText" dxfId="73" priority="406" operator="containsText" text="CU">
      <formula>NOT(ISERROR(SEARCH(("CU"),(C22))))</formula>
    </cfRule>
    <cfRule type="containsText" dxfId="72" priority="405" operator="containsText" text="NCU">
      <formula>NOT(ISERROR(SEARCH(("NCU"),(C22))))</formula>
    </cfRule>
  </conditionalFormatting>
  <conditionalFormatting sqref="C31:C45">
    <cfRule type="containsText" dxfId="71" priority="410" operator="containsText" text="CU">
      <formula>NOT(ISERROR(SEARCH(("CU"),(C31))))</formula>
    </cfRule>
    <cfRule type="containsText" dxfId="70" priority="412" operator="containsText" text="CU">
      <formula>NOT(ISERROR(SEARCH(("CU"),(C31))))</formula>
    </cfRule>
    <cfRule type="containsText" dxfId="69" priority="411" operator="containsText" text="NCU">
      <formula>NOT(ISERROR(SEARCH(("NCU"),(C31))))</formula>
    </cfRule>
    <cfRule type="containsText" dxfId="68" priority="409" operator="containsText" text="NCU">
      <formula>NOT(ISERROR(SEARCH(("NCU"),(C31))))</formula>
    </cfRule>
  </conditionalFormatting>
  <conditionalFormatting sqref="C49:C59">
    <cfRule type="containsText" dxfId="67" priority="416" operator="containsText" text="CU">
      <formula>NOT(ISERROR(SEARCH(("CU"),(C49))))</formula>
    </cfRule>
    <cfRule type="containsText" dxfId="66" priority="415" operator="containsText" text="NCU">
      <formula>NOT(ISERROR(SEARCH(("NCU"),(C49))))</formula>
    </cfRule>
    <cfRule type="containsText" dxfId="65" priority="414" operator="containsText" text="CU">
      <formula>NOT(ISERROR(SEARCH(("CU"),(C49))))</formula>
    </cfRule>
    <cfRule type="containsText" dxfId="64" priority="413" operator="containsText" text="NCU">
      <formula>NOT(ISERROR(SEARCH(("NCU"),(C49))))</formula>
    </cfRule>
  </conditionalFormatting>
  <conditionalFormatting sqref="C63:C66">
    <cfRule type="containsText" dxfId="63" priority="419" operator="containsText" text="NCU">
      <formula>NOT(ISERROR(SEARCH(("NCU"),(C63))))</formula>
    </cfRule>
    <cfRule type="containsText" dxfId="62" priority="418" operator="containsText" text="CU">
      <formula>NOT(ISERROR(SEARCH(("CU"),(C63))))</formula>
    </cfRule>
    <cfRule type="containsText" dxfId="61" priority="417" operator="containsText" text="NCU">
      <formula>NOT(ISERROR(SEARCH(("NCU"),(C63))))</formula>
    </cfRule>
    <cfRule type="containsText" dxfId="60" priority="420" operator="containsText" text="CU">
      <formula>NOT(ISERROR(SEARCH(("CU"),(C63))))</formula>
    </cfRule>
  </conditionalFormatting>
  <conditionalFormatting sqref="F32 J32 N32 R32 I38 M38 F45 J45 N45 R45 V45">
    <cfRule type="cellIs" dxfId="59" priority="28" operator="equal">
      <formula>$AA$3</formula>
    </cfRule>
    <cfRule type="cellIs" dxfId="58" priority="27" operator="equal">
      <formula>$AA$2</formula>
    </cfRule>
  </conditionalFormatting>
  <conditionalFormatting sqref="G7:G18">
    <cfRule type="containsText" dxfId="57" priority="31" operator="containsText" text="NCU">
      <formula>NOT(ISERROR(SEARCH(("NCU"),(G7))))</formula>
    </cfRule>
    <cfRule type="containsText" dxfId="56" priority="32" operator="containsText" text="CU">
      <formula>NOT(ISERROR(SEARCH(("CU"),(G7))))</formula>
    </cfRule>
  </conditionalFormatting>
  <conditionalFormatting sqref="G22:G27">
    <cfRule type="containsText" dxfId="55" priority="144" operator="containsText" text="CU">
      <formula>NOT(ISERROR(SEARCH(("CU"),(G22))))</formula>
    </cfRule>
    <cfRule type="containsText" dxfId="54" priority="143" operator="containsText" text="NCU">
      <formula>NOT(ISERROR(SEARCH(("NCU"),(G22))))</formula>
    </cfRule>
  </conditionalFormatting>
  <conditionalFormatting sqref="G31:G45">
    <cfRule type="containsText" dxfId="53" priority="194" operator="containsText" text="CU">
      <formula>NOT(ISERROR(SEARCH(("CU"),(G31))))</formula>
    </cfRule>
    <cfRule type="containsText" dxfId="52" priority="193" operator="containsText" text="NCU">
      <formula>NOT(ISERROR(SEARCH(("NCU"),(G31))))</formula>
    </cfRule>
  </conditionalFormatting>
  <conditionalFormatting sqref="G49:G59">
    <cfRule type="containsText" dxfId="51" priority="300" operator="containsText" text="CU">
      <formula>NOT(ISERROR(SEARCH(("CU"),(G49))))</formula>
    </cfRule>
    <cfRule type="containsText" dxfId="50" priority="299" operator="containsText" text="NCU">
      <formula>NOT(ISERROR(SEARCH(("NCU"),(G49))))</formula>
    </cfRule>
  </conditionalFormatting>
  <conditionalFormatting sqref="G63:G66">
    <cfRule type="containsText" dxfId="49" priority="377" operator="containsText" text="NCU">
      <formula>NOT(ISERROR(SEARCH(("NCU"),(G63))))</formula>
    </cfRule>
    <cfRule type="containsText" dxfId="48" priority="378" operator="containsText" text="CU">
      <formula>NOT(ISERROR(SEARCH(("CU"),(G63))))</formula>
    </cfRule>
  </conditionalFormatting>
  <conditionalFormatting sqref="K7:K18">
    <cfRule type="containsText" dxfId="47" priority="33" operator="containsText" text="NCU">
      <formula>NOT(ISERROR(SEARCH(("NCU"),(K7))))</formula>
    </cfRule>
    <cfRule type="containsText" dxfId="46" priority="34" operator="containsText" text="CU">
      <formula>NOT(ISERROR(SEARCH(("CU"),(K7))))</formula>
    </cfRule>
  </conditionalFormatting>
  <conditionalFormatting sqref="K22:K25">
    <cfRule type="containsText" dxfId="45" priority="146" operator="containsText" text="CU">
      <formula>NOT(ISERROR(SEARCH(("CU"),(K22))))</formula>
    </cfRule>
    <cfRule type="containsText" dxfId="44" priority="145" operator="containsText" text="NCU">
      <formula>NOT(ISERROR(SEARCH(("NCU"),(K22))))</formula>
    </cfRule>
  </conditionalFormatting>
  <conditionalFormatting sqref="K25:K27">
    <cfRule type="containsText" dxfId="43" priority="164" operator="containsText" text="CU">
      <formula>NOT(ISERROR(SEARCH(("CU"),(K25))))</formula>
    </cfRule>
    <cfRule type="containsText" dxfId="42" priority="163" operator="containsText" text="NCU">
      <formula>NOT(ISERROR(SEARCH(("NCU"),(K25))))</formula>
    </cfRule>
  </conditionalFormatting>
  <conditionalFormatting sqref="K31:K45">
    <cfRule type="containsText" dxfId="41" priority="195" operator="containsText" text="NCU">
      <formula>NOT(ISERROR(SEARCH(("NCU"),(K31))))</formula>
    </cfRule>
    <cfRule type="containsText" dxfId="40" priority="196" operator="containsText" text="CU">
      <formula>NOT(ISERROR(SEARCH(("CU"),(K31))))</formula>
    </cfRule>
  </conditionalFormatting>
  <conditionalFormatting sqref="K49:K59">
    <cfRule type="containsText" dxfId="39" priority="301" operator="containsText" text="NCU">
      <formula>NOT(ISERROR(SEARCH(("NCU"),(K49))))</formula>
    </cfRule>
    <cfRule type="containsText" dxfId="38" priority="302" operator="containsText" text="CU">
      <formula>NOT(ISERROR(SEARCH(("CU"),(K49))))</formula>
    </cfRule>
  </conditionalFormatting>
  <conditionalFormatting sqref="K63:K66">
    <cfRule type="containsText" dxfId="37" priority="379" operator="containsText" text="NCU">
      <formula>NOT(ISERROR(SEARCH(("NCU"),(K63))))</formula>
    </cfRule>
    <cfRule type="containsText" dxfId="36" priority="380" operator="containsText" text="CU">
      <formula>NOT(ISERROR(SEARCH(("CU"),(K63))))</formula>
    </cfRule>
  </conditionalFormatting>
  <conditionalFormatting sqref="O7:O18">
    <cfRule type="containsText" dxfId="35" priority="36" operator="containsText" text="CU">
      <formula>NOT(ISERROR(SEARCH(("CU"),(O7))))</formula>
    </cfRule>
    <cfRule type="containsText" dxfId="34" priority="35" operator="containsText" text="NCU">
      <formula>NOT(ISERROR(SEARCH(("NCU"),(O7))))</formula>
    </cfRule>
  </conditionalFormatting>
  <conditionalFormatting sqref="O22:O25">
    <cfRule type="containsText" dxfId="33" priority="147" operator="containsText" text="NCU">
      <formula>NOT(ISERROR(SEARCH(("NCU"),(O22))))</formula>
    </cfRule>
    <cfRule type="containsText" dxfId="32" priority="148" operator="containsText" text="CU">
      <formula>NOT(ISERROR(SEARCH(("CU"),(O22))))</formula>
    </cfRule>
  </conditionalFormatting>
  <conditionalFormatting sqref="O25:O27">
    <cfRule type="containsText" dxfId="31" priority="165" operator="containsText" text="NCU">
      <formula>NOT(ISERROR(SEARCH(("NCU"),(O25))))</formula>
    </cfRule>
    <cfRule type="containsText" dxfId="30" priority="166" operator="containsText" text="CU">
      <formula>NOT(ISERROR(SEARCH(("CU"),(O25))))</formula>
    </cfRule>
  </conditionalFormatting>
  <conditionalFormatting sqref="O31:O45">
    <cfRule type="containsText" dxfId="29" priority="191" operator="containsText" text="NCU">
      <formula>NOT(ISERROR(SEARCH(("NCU"),(O31))))</formula>
    </cfRule>
    <cfRule type="containsText" dxfId="28" priority="192" operator="containsText" text="CU">
      <formula>NOT(ISERROR(SEARCH(("CU"),(O31))))</formula>
    </cfRule>
  </conditionalFormatting>
  <conditionalFormatting sqref="O49:O59">
    <cfRule type="containsText" dxfId="27" priority="297" operator="containsText" text="NCU">
      <formula>NOT(ISERROR(SEARCH(("NCU"),(O49))))</formula>
    </cfRule>
    <cfRule type="containsText" dxfId="26" priority="298" operator="containsText" text="CU">
      <formula>NOT(ISERROR(SEARCH(("CU"),(O49))))</formula>
    </cfRule>
  </conditionalFormatting>
  <conditionalFormatting sqref="O63:O66">
    <cfRule type="containsText" dxfId="25" priority="376" operator="containsText" text="CU">
      <formula>NOT(ISERROR(SEARCH(("CU"),(O63))))</formula>
    </cfRule>
    <cfRule type="containsText" dxfId="24" priority="375" operator="containsText" text="NCU">
      <formula>NOT(ISERROR(SEARCH(("NCU"),(O63))))</formula>
    </cfRule>
  </conditionalFormatting>
  <conditionalFormatting sqref="Q38">
    <cfRule type="cellIs" dxfId="23" priority="26" operator="equal">
      <formula>$AA$3</formula>
    </cfRule>
    <cfRule type="cellIs" dxfId="22" priority="25" operator="equal">
      <formula>$AA$2</formula>
    </cfRule>
  </conditionalFormatting>
  <conditionalFormatting sqref="R36">
    <cfRule type="cellIs" dxfId="21" priority="4" operator="equal">
      <formula>$Z$7</formula>
    </cfRule>
    <cfRule type="cellIs" dxfId="20" priority="3" operator="equal">
      <formula>$Z$6</formula>
    </cfRule>
  </conditionalFormatting>
  <conditionalFormatting sqref="S7:S18">
    <cfRule type="containsText" dxfId="19" priority="23" operator="containsText" text="NCU">
      <formula>NOT(ISERROR(SEARCH(("NCU"),(S7))))</formula>
    </cfRule>
    <cfRule type="containsText" dxfId="18" priority="24" operator="containsText" text="CU">
      <formula>NOT(ISERROR(SEARCH(("CU"),(S7))))</formula>
    </cfRule>
  </conditionalFormatting>
  <conditionalFormatting sqref="S22:S25">
    <cfRule type="containsText" dxfId="17" priority="19" operator="containsText" text="NCU">
      <formula>NOT(ISERROR(SEARCH(("NCU"),(S22))))</formula>
    </cfRule>
    <cfRule type="containsText" dxfId="16" priority="20" operator="containsText" text="CU">
      <formula>NOT(ISERROR(SEARCH(("CU"),(S22))))</formula>
    </cfRule>
  </conditionalFormatting>
  <conditionalFormatting sqref="S25:S27">
    <cfRule type="containsText" dxfId="15" priority="22" operator="containsText" text="CU">
      <formula>NOT(ISERROR(SEARCH(("CU"),(S25))))</formula>
    </cfRule>
    <cfRule type="containsText" dxfId="14" priority="21" operator="containsText" text="NCU">
      <formula>NOT(ISERROR(SEARCH(("NCU"),(S25))))</formula>
    </cfRule>
  </conditionalFormatting>
  <conditionalFormatting sqref="S31:S45">
    <cfRule type="containsText" dxfId="13" priority="18" operator="containsText" text="CU">
      <formula>NOT(ISERROR(SEARCH(("CU"),(S31))))</formula>
    </cfRule>
    <cfRule type="containsText" dxfId="12" priority="17" operator="containsText" text="NCU">
      <formula>NOT(ISERROR(SEARCH(("NCU"),(S31))))</formula>
    </cfRule>
  </conditionalFormatting>
  <conditionalFormatting sqref="S49:S59">
    <cfRule type="containsText" dxfId="11" priority="13" operator="containsText" text="NCU">
      <formula>NOT(ISERROR(SEARCH(("NCU"),(S49))))</formula>
    </cfRule>
    <cfRule type="containsText" dxfId="10" priority="14" operator="containsText" text="CU">
      <formula>NOT(ISERROR(SEARCH(("CU"),(S49))))</formula>
    </cfRule>
  </conditionalFormatting>
  <conditionalFormatting sqref="S63:S66">
    <cfRule type="containsText" dxfId="9" priority="12" operator="containsText" text="CU">
      <formula>NOT(ISERROR(SEARCH(("CU"),(S63))))</formula>
    </cfRule>
    <cfRule type="containsText" dxfId="8" priority="11" operator="containsText" text="NCU">
      <formula>NOT(ISERROR(SEARCH(("NCU"),(S63))))</formula>
    </cfRule>
  </conditionalFormatting>
  <conditionalFormatting sqref="U38">
    <cfRule type="cellIs" dxfId="7" priority="16" operator="equal">
      <formula>$AA$3</formula>
    </cfRule>
    <cfRule type="cellIs" dxfId="6" priority="15" operator="equal">
      <formula>$AA$2</formula>
    </cfRule>
  </conditionalFormatting>
  <conditionalFormatting sqref="V24:V25">
    <cfRule type="cellIs" dxfId="5" priority="8" operator="equal">
      <formula>$Z$7</formula>
    </cfRule>
    <cfRule type="cellIs" dxfId="4" priority="7" operator="equal">
      <formula>$Z$6</formula>
    </cfRule>
  </conditionalFormatting>
  <conditionalFormatting sqref="V32">
    <cfRule type="cellIs" dxfId="3" priority="6" operator="equal">
      <formula>$AA$3</formula>
    </cfRule>
    <cfRule type="cellIs" dxfId="2" priority="5" operator="equal">
      <formula>$AA$2</formula>
    </cfRule>
  </conditionalFormatting>
  <conditionalFormatting sqref="V36">
    <cfRule type="cellIs" dxfId="1" priority="1" operator="equal">
      <formula>$Z$6</formula>
    </cfRule>
    <cfRule type="cellIs" dxfId="0" priority="2" operator="equal">
      <formula>$Z$7</formula>
    </cfRule>
  </conditionalFormatting>
  <dataValidations count="2">
    <dataValidation type="list" allowBlank="1" showErrorMessage="1" sqref="C7:C18 G7:G18 K7:K18 O7:O18 C22:C27 G22:G27 K22:K27 O22:O27 C31:C45 G31:G45 K31:K45 O31:O45 C49:C59 G49:G59 K49:K59 O49:O59 C63:C66 G63:G66 K63:K66 O63:O66 S7:S18 S22:S27 S31:S45 S49:S59 S63:S66" xr:uid="{00000000-0002-0000-0300-000000000000}">
      <formula1>$Y$6:$Y$7</formula1>
    </dataValidation>
    <dataValidation type="list" allowBlank="1" showErrorMessage="1" sqref="Y3:Y4 Y18 Y27 Y45 Y59" xr:uid="{00000000-0002-0000-0300-000001000000}">
      <formula1>$AA$2:$AA$3</formula1>
    </dataValidation>
  </dataValidations>
  <pageMargins left="0.7" right="0.7" top="0.75" bottom="0.75" header="0" footer="0"/>
  <pageSetup scale="2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D998"/>
  <sheetViews>
    <sheetView view="pageBreakPreview" topLeftCell="T42" zoomScaleNormal="96" zoomScaleSheetLayoutView="100" workbookViewId="0">
      <selection activeCell="U49" sqref="U49"/>
    </sheetView>
  </sheetViews>
  <sheetFormatPr baseColWidth="10" defaultColWidth="14.42578125" defaultRowHeight="15" customHeight="1"/>
  <cols>
    <col min="1" max="1" width="13.28515625" customWidth="1"/>
    <col min="2" max="2" width="100.7109375" customWidth="1"/>
    <col min="3" max="3" width="4.85546875" bestFit="1" customWidth="1"/>
    <col min="4" max="4" width="10.42578125" bestFit="1" customWidth="1"/>
    <col min="5" max="5" width="13.7109375" bestFit="1" customWidth="1"/>
    <col min="6" max="6" width="67.7109375" customWidth="1"/>
    <col min="7" max="7" width="4.85546875" bestFit="1" customWidth="1"/>
    <col min="8" max="8" width="10.42578125" bestFit="1" customWidth="1"/>
    <col min="9" max="9" width="13.7109375" bestFit="1" customWidth="1"/>
    <col min="10" max="10" width="131.7109375" customWidth="1"/>
    <col min="11" max="11" width="4.85546875" bestFit="1" customWidth="1"/>
    <col min="12" max="12" width="10.42578125" bestFit="1" customWidth="1"/>
    <col min="13" max="13" width="12" bestFit="1" customWidth="1"/>
    <col min="14" max="14" width="107" customWidth="1"/>
    <col min="15" max="15" width="4.85546875" bestFit="1" customWidth="1"/>
    <col min="16" max="16" width="10.42578125" bestFit="1" customWidth="1"/>
    <col min="17" max="17" width="12" bestFit="1" customWidth="1"/>
    <col min="18" max="18" width="71.5703125" customWidth="1"/>
    <col min="19" max="19" width="31.7109375" customWidth="1"/>
    <col min="20" max="20" width="37.140625" customWidth="1"/>
    <col min="21" max="21" width="51.140625" customWidth="1"/>
    <col min="22" max="22" width="68.42578125" customWidth="1"/>
    <col min="23" max="23" width="11.42578125" customWidth="1"/>
    <col min="24" max="24" width="13" customWidth="1"/>
    <col min="25" max="26" width="11.42578125" customWidth="1"/>
    <col min="27" max="30" width="10.7109375" customWidth="1"/>
  </cols>
  <sheetData>
    <row r="1" spans="1:30" ht="15" customHeight="1">
      <c r="A1" s="205"/>
      <c r="B1" s="205"/>
      <c r="C1" s="133" t="s">
        <v>389</v>
      </c>
      <c r="D1" s="134"/>
      <c r="E1" s="134"/>
      <c r="F1" s="134"/>
      <c r="G1" s="134"/>
      <c r="H1" s="134"/>
      <c r="I1" s="134"/>
      <c r="J1" s="134"/>
      <c r="K1" s="134"/>
      <c r="L1" s="134"/>
      <c r="M1" s="134"/>
      <c r="N1" s="134"/>
      <c r="O1" s="134"/>
      <c r="P1" s="134"/>
      <c r="Q1" s="134"/>
      <c r="R1" s="134"/>
      <c r="S1" s="134"/>
      <c r="T1" s="147"/>
      <c r="U1" s="83" t="s">
        <v>385</v>
      </c>
      <c r="V1" s="83" t="s">
        <v>386</v>
      </c>
    </row>
    <row r="2" spans="1:30" ht="15" customHeight="1">
      <c r="A2" s="205"/>
      <c r="B2" s="205"/>
      <c r="C2" s="133"/>
      <c r="D2" s="134"/>
      <c r="E2" s="134"/>
      <c r="F2" s="134"/>
      <c r="G2" s="134"/>
      <c r="H2" s="134"/>
      <c r="I2" s="134"/>
      <c r="J2" s="134"/>
      <c r="K2" s="134"/>
      <c r="L2" s="134"/>
      <c r="M2" s="134"/>
      <c r="N2" s="134"/>
      <c r="O2" s="134"/>
      <c r="P2" s="134"/>
      <c r="Q2" s="134"/>
      <c r="R2" s="134"/>
      <c r="S2" s="134"/>
      <c r="T2" s="147"/>
      <c r="U2" s="77" t="s">
        <v>387</v>
      </c>
      <c r="V2" s="83">
        <v>1</v>
      </c>
    </row>
    <row r="3" spans="1:30" ht="15" customHeight="1">
      <c r="A3" s="205"/>
      <c r="B3" s="205"/>
      <c r="C3" s="133"/>
      <c r="D3" s="134"/>
      <c r="E3" s="134"/>
      <c r="F3" s="134"/>
      <c r="G3" s="134"/>
      <c r="H3" s="134"/>
      <c r="I3" s="134"/>
      <c r="J3" s="134"/>
      <c r="K3" s="134"/>
      <c r="L3" s="134"/>
      <c r="M3" s="134"/>
      <c r="N3" s="134"/>
      <c r="O3" s="134"/>
      <c r="P3" s="134"/>
      <c r="Q3" s="134"/>
      <c r="R3" s="134"/>
      <c r="S3" s="134"/>
      <c r="T3" s="147"/>
      <c r="U3" s="77" t="s">
        <v>388</v>
      </c>
      <c r="V3" s="84">
        <v>44855</v>
      </c>
    </row>
    <row r="4" spans="1:30" ht="24" customHeight="1">
      <c r="A4" s="195" t="s">
        <v>15</v>
      </c>
      <c r="B4" s="196"/>
      <c r="C4" s="196"/>
      <c r="D4" s="196"/>
      <c r="E4" s="196"/>
      <c r="F4" s="196"/>
      <c r="G4" s="196"/>
      <c r="H4" s="196"/>
      <c r="I4" s="196"/>
      <c r="J4" s="196"/>
      <c r="K4" s="196"/>
      <c r="L4" s="196"/>
      <c r="M4" s="196"/>
      <c r="N4" s="196"/>
      <c r="O4" s="196"/>
      <c r="P4" s="196"/>
      <c r="Q4" s="196"/>
      <c r="R4" s="186"/>
      <c r="S4" s="110"/>
      <c r="T4" s="104"/>
      <c r="U4" s="104"/>
      <c r="V4" s="104"/>
      <c r="W4" s="13"/>
      <c r="X4" s="13"/>
      <c r="Y4" s="13"/>
      <c r="Z4" s="13"/>
      <c r="AA4" s="13"/>
      <c r="AB4" s="13"/>
      <c r="AC4" s="13"/>
      <c r="AD4" s="13"/>
    </row>
    <row r="5" spans="1:30" ht="26.25" customHeight="1">
      <c r="A5" s="201" t="s">
        <v>16</v>
      </c>
      <c r="B5" s="202"/>
      <c r="C5" s="202"/>
      <c r="D5" s="202"/>
      <c r="E5" s="202"/>
      <c r="F5" s="202"/>
      <c r="G5" s="202"/>
      <c r="H5" s="202"/>
      <c r="I5" s="202"/>
      <c r="J5" s="202"/>
      <c r="K5" s="202"/>
      <c r="L5" s="202"/>
      <c r="M5" s="202"/>
      <c r="N5" s="202"/>
      <c r="O5" s="202"/>
      <c r="P5" s="202"/>
      <c r="Q5" s="202"/>
      <c r="R5" s="202"/>
      <c r="S5" s="202"/>
      <c r="T5" s="202"/>
      <c r="U5" s="202"/>
      <c r="V5" s="202"/>
      <c r="W5" s="13"/>
      <c r="X5" s="13"/>
      <c r="Y5" s="13"/>
      <c r="Z5" s="13"/>
      <c r="AA5" s="13"/>
      <c r="AB5" s="13"/>
      <c r="AC5" s="13"/>
      <c r="AD5" s="13"/>
    </row>
    <row r="6" spans="1:30" ht="26.25" customHeight="1">
      <c r="A6" s="197" t="s">
        <v>27</v>
      </c>
      <c r="B6" s="198"/>
      <c r="C6" s="24">
        <v>2019</v>
      </c>
      <c r="D6" s="24" t="s">
        <v>28</v>
      </c>
      <c r="E6" s="203" t="s">
        <v>29</v>
      </c>
      <c r="F6" s="204"/>
      <c r="G6" s="24">
        <v>2020</v>
      </c>
      <c r="H6" s="24" t="s">
        <v>28</v>
      </c>
      <c r="I6" s="24" t="s">
        <v>29</v>
      </c>
      <c r="J6" s="24" t="s">
        <v>30</v>
      </c>
      <c r="K6" s="24">
        <v>2021</v>
      </c>
      <c r="L6" s="24" t="s">
        <v>28</v>
      </c>
      <c r="M6" s="24" t="s">
        <v>29</v>
      </c>
      <c r="N6" s="24" t="s">
        <v>30</v>
      </c>
      <c r="O6" s="24">
        <v>2022</v>
      </c>
      <c r="P6" s="24" t="s">
        <v>28</v>
      </c>
      <c r="Q6" s="24" t="s">
        <v>29</v>
      </c>
      <c r="R6" s="24" t="s">
        <v>30</v>
      </c>
      <c r="S6" s="24">
        <v>2023</v>
      </c>
      <c r="T6" s="24" t="s">
        <v>28</v>
      </c>
      <c r="U6" s="24" t="s">
        <v>29</v>
      </c>
      <c r="V6" s="24" t="s">
        <v>30</v>
      </c>
      <c r="W6" s="13"/>
      <c r="X6" s="13"/>
      <c r="Y6" s="13"/>
      <c r="Z6" s="13"/>
      <c r="AA6" s="13"/>
      <c r="AB6" s="13"/>
      <c r="AC6" s="13"/>
      <c r="AD6" s="13"/>
    </row>
    <row r="7" spans="1:30" ht="50.25" customHeight="1">
      <c r="A7" s="194" t="s">
        <v>3</v>
      </c>
      <c r="B7" s="22" t="s">
        <v>178</v>
      </c>
      <c r="C7" s="39" t="s">
        <v>26</v>
      </c>
      <c r="D7" s="24">
        <f t="shared" ref="D7" si="0">IFERROR(VLOOKUP(C7,Y$8:Z$9,"2",FALSE),"")</f>
        <v>1</v>
      </c>
      <c r="E7" s="40" t="s">
        <v>179</v>
      </c>
      <c r="F7" s="24" t="s">
        <v>180</v>
      </c>
      <c r="G7" s="24" t="s">
        <v>26</v>
      </c>
      <c r="H7" s="24">
        <f t="shared" ref="H7" si="1">IFERROR(VLOOKUP(G7,Y$8:Z$9,"2",FALSE),"")</f>
        <v>1</v>
      </c>
      <c r="I7" s="37" t="s">
        <v>179</v>
      </c>
      <c r="J7" s="24" t="s">
        <v>181</v>
      </c>
      <c r="K7" s="24" t="s">
        <v>26</v>
      </c>
      <c r="L7" s="24">
        <f t="shared" ref="L7:L13" si="2">IFERROR(VLOOKUP(K7,Y$8:Z$9,"2",FALSE),"")</f>
        <v>1</v>
      </c>
      <c r="M7" s="40" t="s">
        <v>179</v>
      </c>
      <c r="N7" s="24" t="s">
        <v>182</v>
      </c>
      <c r="O7" s="24" t="s">
        <v>26</v>
      </c>
      <c r="P7" s="24">
        <f>IFERROR(VLOOKUP(O7,Y$8:Z$9,"2",FALSE),"")</f>
        <v>1</v>
      </c>
      <c r="Q7" s="40" t="s">
        <v>179</v>
      </c>
      <c r="R7" s="24" t="s">
        <v>183</v>
      </c>
      <c r="S7" s="24" t="s">
        <v>26</v>
      </c>
      <c r="T7" s="24">
        <f t="shared" ref="T7:T12" si="3">IFERROR(VLOOKUP(S7,Y$8:Z$9,"2",FALSE),"")</f>
        <v>1</v>
      </c>
      <c r="U7" s="40" t="s">
        <v>179</v>
      </c>
      <c r="V7" s="50" t="s">
        <v>365</v>
      </c>
      <c r="W7" s="13"/>
      <c r="X7" s="4" t="s">
        <v>289</v>
      </c>
      <c r="Y7" s="4" t="s">
        <v>96</v>
      </c>
      <c r="Z7" s="4" t="s">
        <v>97</v>
      </c>
      <c r="AA7" s="13"/>
      <c r="AB7" s="13"/>
      <c r="AC7" s="13"/>
      <c r="AD7" s="13"/>
    </row>
    <row r="8" spans="1:30" ht="101.25" customHeight="1">
      <c r="A8" s="181"/>
      <c r="B8" s="22" t="s">
        <v>184</v>
      </c>
      <c r="C8" s="39" t="s">
        <v>26</v>
      </c>
      <c r="D8" s="24">
        <f t="shared" ref="D8:D21" si="4">IFERROR(VLOOKUP(C8,Y$8:Z$9,"2",FALSE),"")</f>
        <v>1</v>
      </c>
      <c r="E8" s="33">
        <v>510977</v>
      </c>
      <c r="F8" s="24" t="s">
        <v>185</v>
      </c>
      <c r="G8" s="24" t="s">
        <v>26</v>
      </c>
      <c r="H8" s="24">
        <f t="shared" ref="H8:H9" si="5">IFERROR(VLOOKUP(G8,Y$8:Z$9,"2",FALSE),"")</f>
        <v>1</v>
      </c>
      <c r="I8" s="33">
        <v>510977</v>
      </c>
      <c r="J8" s="24" t="s">
        <v>186</v>
      </c>
      <c r="K8" s="24" t="s">
        <v>26</v>
      </c>
      <c r="L8" s="24">
        <f t="shared" ref="L8:L9" si="6">IFERROR(VLOOKUP(K8,Y$8:Z$9,"2",FALSE),"")</f>
        <v>1</v>
      </c>
      <c r="M8" s="33">
        <v>510977</v>
      </c>
      <c r="N8" s="24" t="s">
        <v>187</v>
      </c>
      <c r="O8" s="24" t="s">
        <v>26</v>
      </c>
      <c r="P8" s="24">
        <f>IFERROR(VLOOKUP(O8,Y$8:Z$9,"2",FALSE),"")</f>
        <v>1</v>
      </c>
      <c r="Q8" s="24" t="s">
        <v>257</v>
      </c>
      <c r="R8" s="24" t="s">
        <v>430</v>
      </c>
      <c r="S8" s="24" t="s">
        <v>26</v>
      </c>
      <c r="T8" s="24">
        <f t="shared" si="3"/>
        <v>1</v>
      </c>
      <c r="U8" s="24" t="s">
        <v>257</v>
      </c>
      <c r="V8" s="24" t="s">
        <v>466</v>
      </c>
      <c r="W8" s="13"/>
      <c r="X8" s="15" t="s">
        <v>25</v>
      </c>
      <c r="Y8" s="4" t="s">
        <v>26</v>
      </c>
      <c r="Z8" s="4">
        <v>1</v>
      </c>
      <c r="AA8" s="13"/>
      <c r="AB8" s="13"/>
      <c r="AC8" s="13"/>
      <c r="AD8" s="13"/>
    </row>
    <row r="9" spans="1:30" ht="96" customHeight="1">
      <c r="A9" s="181"/>
      <c r="B9" s="22" t="s">
        <v>188</v>
      </c>
      <c r="C9" s="39" t="s">
        <v>26</v>
      </c>
      <c r="D9" s="24">
        <f t="shared" si="4"/>
        <v>1</v>
      </c>
      <c r="E9" s="33">
        <v>510977</v>
      </c>
      <c r="F9" s="24" t="s">
        <v>278</v>
      </c>
      <c r="G9" s="24" t="s">
        <v>26</v>
      </c>
      <c r="H9" s="24">
        <f t="shared" si="5"/>
        <v>1</v>
      </c>
      <c r="I9" s="24" t="s">
        <v>257</v>
      </c>
      <c r="J9" s="24" t="s">
        <v>279</v>
      </c>
      <c r="K9" s="24" t="s">
        <v>26</v>
      </c>
      <c r="L9" s="24">
        <f t="shared" si="6"/>
        <v>1</v>
      </c>
      <c r="M9" s="33">
        <v>510977</v>
      </c>
      <c r="N9" s="24" t="s">
        <v>280</v>
      </c>
      <c r="O9" s="24" t="s">
        <v>26</v>
      </c>
      <c r="P9" s="24">
        <f>IFERROR(VLOOKUP(O9,Y$8:Z$9,"2",FALSE),"")</f>
        <v>1</v>
      </c>
      <c r="Q9" s="33">
        <v>510977</v>
      </c>
      <c r="R9" s="24" t="s">
        <v>429</v>
      </c>
      <c r="S9" s="24" t="s">
        <v>26</v>
      </c>
      <c r="T9" s="24">
        <f t="shared" si="3"/>
        <v>1</v>
      </c>
      <c r="U9" s="33">
        <v>510977</v>
      </c>
      <c r="V9" s="24" t="s">
        <v>431</v>
      </c>
      <c r="W9" s="13"/>
      <c r="X9" s="4" t="s">
        <v>31</v>
      </c>
      <c r="Y9" s="4" t="s">
        <v>32</v>
      </c>
      <c r="Z9" s="4">
        <v>0</v>
      </c>
      <c r="AA9" s="13"/>
      <c r="AB9" s="13"/>
      <c r="AC9" s="13"/>
      <c r="AD9" s="13"/>
    </row>
    <row r="10" spans="1:30" ht="52.5" customHeight="1">
      <c r="A10" s="181"/>
      <c r="B10" s="22" t="s">
        <v>189</v>
      </c>
      <c r="C10" s="41" t="s">
        <v>26</v>
      </c>
      <c r="D10" s="24">
        <f t="shared" si="4"/>
        <v>1</v>
      </c>
      <c r="E10" s="33">
        <v>510977</v>
      </c>
      <c r="F10" s="16" t="s">
        <v>251</v>
      </c>
      <c r="G10" s="24" t="s">
        <v>26</v>
      </c>
      <c r="H10" s="24">
        <f t="shared" ref="H10:H21" si="7">IFERROR(VLOOKUP(G10,Y$8:Z$9,"2",FALSE),"")</f>
        <v>1</v>
      </c>
      <c r="I10" s="16" t="s">
        <v>258</v>
      </c>
      <c r="J10" s="16" t="s">
        <v>312</v>
      </c>
      <c r="K10" s="24" t="s">
        <v>26</v>
      </c>
      <c r="L10" s="24">
        <f t="shared" si="2"/>
        <v>1</v>
      </c>
      <c r="M10" s="16" t="s">
        <v>402</v>
      </c>
      <c r="N10" s="16" t="s">
        <v>313</v>
      </c>
      <c r="O10" s="24" t="s">
        <v>26</v>
      </c>
      <c r="P10" s="24">
        <f t="shared" ref="P10:P13" si="8">IFERROR(VLOOKUP(O10,Y$8:Z$9,"2",FALSE),"")</f>
        <v>1</v>
      </c>
      <c r="Q10" s="16" t="s">
        <v>401</v>
      </c>
      <c r="R10" s="16" t="s">
        <v>270</v>
      </c>
      <c r="S10" s="24" t="s">
        <v>26</v>
      </c>
      <c r="T10" s="24">
        <f t="shared" si="3"/>
        <v>1</v>
      </c>
      <c r="U10" s="33">
        <v>510977</v>
      </c>
      <c r="V10" s="24" t="s">
        <v>432</v>
      </c>
      <c r="W10" s="13"/>
      <c r="X10" s="13"/>
      <c r="Y10" s="13"/>
      <c r="Z10" s="13"/>
      <c r="AA10" s="13"/>
      <c r="AB10" s="13"/>
      <c r="AC10" s="13"/>
      <c r="AD10" s="13"/>
    </row>
    <row r="11" spans="1:30" ht="12" customHeight="1">
      <c r="A11" s="181"/>
      <c r="B11" s="22" t="s">
        <v>290</v>
      </c>
      <c r="C11" s="50" t="s">
        <v>26</v>
      </c>
      <c r="D11" s="50">
        <f t="shared" si="4"/>
        <v>1</v>
      </c>
      <c r="E11" s="51">
        <v>475548</v>
      </c>
      <c r="F11" s="50" t="s">
        <v>362</v>
      </c>
      <c r="G11" s="24" t="s">
        <v>26</v>
      </c>
      <c r="H11" s="50">
        <f t="shared" si="7"/>
        <v>1</v>
      </c>
      <c r="I11" s="51">
        <v>475548</v>
      </c>
      <c r="J11" s="50" t="s">
        <v>362</v>
      </c>
      <c r="K11" s="24" t="s">
        <v>26</v>
      </c>
      <c r="L11" s="50">
        <f t="shared" si="2"/>
        <v>1</v>
      </c>
      <c r="M11" s="51">
        <v>475548</v>
      </c>
      <c r="N11" s="50" t="s">
        <v>362</v>
      </c>
      <c r="O11" s="24" t="s">
        <v>26</v>
      </c>
      <c r="P11" s="50">
        <f t="shared" si="8"/>
        <v>1</v>
      </c>
      <c r="Q11" s="51">
        <v>475548</v>
      </c>
      <c r="R11" s="50" t="s">
        <v>362</v>
      </c>
      <c r="S11" s="24" t="s">
        <v>26</v>
      </c>
      <c r="T11" s="24">
        <f t="shared" si="3"/>
        <v>1</v>
      </c>
      <c r="U11" s="51">
        <v>475548</v>
      </c>
      <c r="V11" s="117" t="s">
        <v>362</v>
      </c>
      <c r="W11" s="13"/>
      <c r="X11" s="13"/>
      <c r="Y11" s="13"/>
      <c r="Z11" s="13"/>
      <c r="AA11" s="13"/>
      <c r="AB11" s="13"/>
      <c r="AC11" s="13"/>
      <c r="AD11" s="13"/>
    </row>
    <row r="12" spans="1:30" ht="12" customHeight="1">
      <c r="A12" s="181"/>
      <c r="B12" s="22" t="s">
        <v>190</v>
      </c>
      <c r="C12" s="50" t="s">
        <v>26</v>
      </c>
      <c r="D12" s="50">
        <f t="shared" si="4"/>
        <v>1</v>
      </c>
      <c r="E12" s="51" t="s">
        <v>368</v>
      </c>
      <c r="F12" s="50" t="s">
        <v>366</v>
      </c>
      <c r="G12" s="24" t="s">
        <v>26</v>
      </c>
      <c r="H12" s="50">
        <f t="shared" si="7"/>
        <v>1</v>
      </c>
      <c r="I12" s="51" t="s">
        <v>368</v>
      </c>
      <c r="J12" s="50" t="s">
        <v>367</v>
      </c>
      <c r="K12" s="24" t="s">
        <v>26</v>
      </c>
      <c r="L12" s="50">
        <f t="shared" si="2"/>
        <v>1</v>
      </c>
      <c r="M12" s="51" t="s">
        <v>368</v>
      </c>
      <c r="N12" s="50" t="s">
        <v>364</v>
      </c>
      <c r="O12" s="24" t="s">
        <v>26</v>
      </c>
      <c r="P12" s="50">
        <f t="shared" si="8"/>
        <v>1</v>
      </c>
      <c r="Q12" s="51" t="s">
        <v>368</v>
      </c>
      <c r="R12" s="50" t="s">
        <v>365</v>
      </c>
      <c r="S12" s="24" t="s">
        <v>26</v>
      </c>
      <c r="T12" s="24">
        <f t="shared" si="3"/>
        <v>1</v>
      </c>
      <c r="U12" s="119" t="s">
        <v>368</v>
      </c>
      <c r="V12" s="96" t="s">
        <v>365</v>
      </c>
      <c r="W12" s="13"/>
      <c r="X12" s="13"/>
      <c r="Y12" s="13"/>
      <c r="Z12" s="13"/>
      <c r="AA12" s="13"/>
      <c r="AB12" s="13"/>
      <c r="AC12" s="13"/>
      <c r="AD12" s="13"/>
    </row>
    <row r="13" spans="1:30" ht="38.25" customHeight="1">
      <c r="A13" s="181"/>
      <c r="B13" s="22" t="s">
        <v>291</v>
      </c>
      <c r="C13" s="24" t="s">
        <v>32</v>
      </c>
      <c r="D13" s="24">
        <f t="shared" si="4"/>
        <v>0</v>
      </c>
      <c r="E13" s="24"/>
      <c r="F13" s="24"/>
      <c r="G13" s="24" t="s">
        <v>32</v>
      </c>
      <c r="H13" s="24">
        <f t="shared" si="7"/>
        <v>0</v>
      </c>
      <c r="I13" s="24"/>
      <c r="J13" s="24"/>
      <c r="K13" s="24" t="s">
        <v>32</v>
      </c>
      <c r="L13" s="24">
        <f t="shared" si="2"/>
        <v>0</v>
      </c>
      <c r="M13" s="24"/>
      <c r="N13" s="24"/>
      <c r="O13" s="24" t="s">
        <v>32</v>
      </c>
      <c r="P13" s="24">
        <f t="shared" si="8"/>
        <v>0</v>
      </c>
      <c r="Q13" s="24"/>
      <c r="R13" s="24"/>
      <c r="S13" s="24" t="s">
        <v>32</v>
      </c>
      <c r="T13" s="29" t="str">
        <f t="shared" ref="T13" si="9">IFERROR(VLOOKUP(S13,AC$8:AD$9,"2",FALSE),"")</f>
        <v/>
      </c>
      <c r="U13" s="120"/>
      <c r="V13" s="118"/>
      <c r="W13" s="13"/>
      <c r="X13" s="8"/>
      <c r="Y13" s="8"/>
      <c r="Z13" s="8"/>
      <c r="AA13" s="13"/>
      <c r="AB13" s="13"/>
      <c r="AC13" s="13"/>
      <c r="AD13" s="13"/>
    </row>
    <row r="14" spans="1:30" ht="102.75" customHeight="1">
      <c r="A14" s="181"/>
      <c r="B14" s="22" t="s">
        <v>191</v>
      </c>
      <c r="C14" s="39" t="s">
        <v>26</v>
      </c>
      <c r="D14" s="24">
        <f t="shared" si="4"/>
        <v>1</v>
      </c>
      <c r="E14" s="33">
        <v>510977</v>
      </c>
      <c r="F14" s="24" t="s">
        <v>296</v>
      </c>
      <c r="G14" s="24" t="s">
        <v>26</v>
      </c>
      <c r="H14" s="24">
        <f t="shared" si="7"/>
        <v>1</v>
      </c>
      <c r="I14" s="33">
        <v>510977</v>
      </c>
      <c r="J14" s="24" t="s">
        <v>297</v>
      </c>
      <c r="K14" s="24" t="s">
        <v>26</v>
      </c>
      <c r="L14" s="24">
        <f t="shared" ref="L14:L18" si="10">IFERROR(VLOOKUP(K14,Y$8:Z$9,"2",FALSE),"")</f>
        <v>1</v>
      </c>
      <c r="M14" s="33">
        <v>510977</v>
      </c>
      <c r="N14" s="24" t="s">
        <v>369</v>
      </c>
      <c r="O14" s="24" t="s">
        <v>26</v>
      </c>
      <c r="P14" s="24">
        <f t="shared" ref="P14:P19" si="11">IFERROR(VLOOKUP(O14,Y$8:Z$9,"2",FALSE),"")</f>
        <v>1</v>
      </c>
      <c r="Q14" s="24" t="s">
        <v>257</v>
      </c>
      <c r="R14" s="24" t="s">
        <v>281</v>
      </c>
      <c r="S14" s="24" t="s">
        <v>26</v>
      </c>
      <c r="T14" s="24">
        <f t="shared" ref="T14:T21" si="12">IFERROR(VLOOKUP(S14,Y$8:Z$9,"2",FALSE),"")</f>
        <v>1</v>
      </c>
      <c r="U14" s="121" t="s">
        <v>257</v>
      </c>
      <c r="V14" s="18" t="s">
        <v>436</v>
      </c>
      <c r="W14" s="13"/>
      <c r="X14" s="79"/>
      <c r="Y14" s="8"/>
      <c r="Z14" s="8"/>
      <c r="AA14" s="13"/>
      <c r="AB14" s="13"/>
      <c r="AC14" s="13"/>
      <c r="AD14" s="13"/>
    </row>
    <row r="15" spans="1:30" ht="90.75" customHeight="1">
      <c r="A15" s="181"/>
      <c r="B15" s="22" t="s">
        <v>192</v>
      </c>
      <c r="C15" s="39" t="s">
        <v>26</v>
      </c>
      <c r="D15" s="24">
        <f t="shared" si="4"/>
        <v>1</v>
      </c>
      <c r="E15" s="33">
        <v>510977</v>
      </c>
      <c r="F15" s="24" t="s">
        <v>193</v>
      </c>
      <c r="G15" s="24" t="s">
        <v>26</v>
      </c>
      <c r="H15" s="24">
        <f t="shared" si="7"/>
        <v>1</v>
      </c>
      <c r="I15" s="33">
        <v>510977</v>
      </c>
      <c r="J15" s="24" t="s">
        <v>194</v>
      </c>
      <c r="K15" s="24" t="s">
        <v>26</v>
      </c>
      <c r="L15" s="24">
        <f t="shared" si="10"/>
        <v>1</v>
      </c>
      <c r="M15" s="33">
        <v>510977</v>
      </c>
      <c r="N15" s="24" t="s">
        <v>469</v>
      </c>
      <c r="O15" s="24" t="s">
        <v>26</v>
      </c>
      <c r="P15" s="24">
        <f t="shared" si="11"/>
        <v>1</v>
      </c>
      <c r="Q15" s="24" t="s">
        <v>257</v>
      </c>
      <c r="R15" s="24" t="s">
        <v>468</v>
      </c>
      <c r="S15" s="24" t="s">
        <v>26</v>
      </c>
      <c r="T15" s="24">
        <f t="shared" si="12"/>
        <v>1</v>
      </c>
      <c r="U15" s="24" t="s">
        <v>257</v>
      </c>
      <c r="V15" s="19" t="s">
        <v>467</v>
      </c>
      <c r="W15" s="13"/>
      <c r="X15" s="8"/>
      <c r="Y15" s="8"/>
      <c r="Z15" s="8"/>
      <c r="AA15" s="13"/>
      <c r="AB15" s="13"/>
      <c r="AC15" s="13"/>
      <c r="AD15" s="13"/>
    </row>
    <row r="16" spans="1:30" ht="66.75" customHeight="1">
      <c r="A16" s="181"/>
      <c r="B16" s="22" t="s">
        <v>195</v>
      </c>
      <c r="C16" s="39" t="s">
        <v>26</v>
      </c>
      <c r="D16" s="24">
        <f t="shared" si="4"/>
        <v>1</v>
      </c>
      <c r="E16" s="24" t="s">
        <v>257</v>
      </c>
      <c r="F16" s="24" t="s">
        <v>282</v>
      </c>
      <c r="G16" s="24" t="s">
        <v>26</v>
      </c>
      <c r="H16" s="24">
        <f t="shared" si="7"/>
        <v>1</v>
      </c>
      <c r="I16" s="33">
        <v>510977</v>
      </c>
      <c r="J16" s="24" t="s">
        <v>283</v>
      </c>
      <c r="K16" s="24" t="s">
        <v>26</v>
      </c>
      <c r="L16" s="24">
        <f t="shared" si="10"/>
        <v>1</v>
      </c>
      <c r="M16" s="33">
        <v>510977</v>
      </c>
      <c r="N16" s="24" t="s">
        <v>284</v>
      </c>
      <c r="O16" s="24" t="s">
        <v>26</v>
      </c>
      <c r="P16" s="24">
        <f t="shared" si="11"/>
        <v>1</v>
      </c>
      <c r="Q16" s="24" t="s">
        <v>257</v>
      </c>
      <c r="R16" s="24" t="s">
        <v>438</v>
      </c>
      <c r="S16" s="24" t="s">
        <v>26</v>
      </c>
      <c r="T16" s="24">
        <f t="shared" si="12"/>
        <v>1</v>
      </c>
      <c r="U16" s="24" t="s">
        <v>257</v>
      </c>
      <c r="V16" s="19" t="s">
        <v>437</v>
      </c>
      <c r="W16" s="13"/>
      <c r="X16" s="13"/>
      <c r="Y16" s="13"/>
      <c r="Z16" s="13"/>
      <c r="AA16" s="13"/>
      <c r="AB16" s="13"/>
      <c r="AC16" s="13"/>
      <c r="AD16" s="13"/>
    </row>
    <row r="17" spans="1:30" ht="84" customHeight="1">
      <c r="A17" s="181"/>
      <c r="B17" s="22" t="s">
        <v>196</v>
      </c>
      <c r="C17" s="39" t="s">
        <v>26</v>
      </c>
      <c r="D17" s="24">
        <f t="shared" si="4"/>
        <v>1</v>
      </c>
      <c r="E17" s="33">
        <v>475548</v>
      </c>
      <c r="F17" s="24" t="s">
        <v>470</v>
      </c>
      <c r="G17" s="24" t="s">
        <v>26</v>
      </c>
      <c r="H17" s="24">
        <f t="shared" si="7"/>
        <v>1</v>
      </c>
      <c r="I17" s="33">
        <v>475548</v>
      </c>
      <c r="J17" s="24" t="s">
        <v>470</v>
      </c>
      <c r="K17" s="24" t="s">
        <v>26</v>
      </c>
      <c r="L17" s="24">
        <f t="shared" si="10"/>
        <v>1</v>
      </c>
      <c r="M17" s="33">
        <v>475548</v>
      </c>
      <c r="N17" s="24" t="s">
        <v>471</v>
      </c>
      <c r="O17" s="24" t="s">
        <v>26</v>
      </c>
      <c r="P17" s="24">
        <f t="shared" si="11"/>
        <v>1</v>
      </c>
      <c r="Q17" s="33">
        <v>475548</v>
      </c>
      <c r="R17" s="24" t="s">
        <v>197</v>
      </c>
      <c r="S17" s="24" t="s">
        <v>26</v>
      </c>
      <c r="T17" s="24">
        <f t="shared" si="12"/>
        <v>1</v>
      </c>
      <c r="U17" s="33">
        <v>475548</v>
      </c>
      <c r="V17" s="24" t="s">
        <v>197</v>
      </c>
      <c r="W17" s="13"/>
      <c r="X17" s="13"/>
      <c r="Y17" s="13"/>
      <c r="Z17" s="13"/>
      <c r="AA17" s="13"/>
      <c r="AB17" s="13"/>
      <c r="AC17" s="13"/>
      <c r="AD17" s="13"/>
    </row>
    <row r="18" spans="1:30" ht="51.75" customHeight="1">
      <c r="A18" s="181"/>
      <c r="B18" s="23" t="s">
        <v>198</v>
      </c>
      <c r="C18" s="39" t="s">
        <v>26</v>
      </c>
      <c r="D18" s="24">
        <f t="shared" si="4"/>
        <v>1</v>
      </c>
      <c r="E18" s="33">
        <v>475548</v>
      </c>
      <c r="F18" s="24" t="s">
        <v>199</v>
      </c>
      <c r="G18" s="24" t="s">
        <v>26</v>
      </c>
      <c r="H18" s="24">
        <f t="shared" si="7"/>
        <v>1</v>
      </c>
      <c r="I18" s="33">
        <v>475548</v>
      </c>
      <c r="J18" s="24" t="s">
        <v>199</v>
      </c>
      <c r="K18" s="24" t="s">
        <v>26</v>
      </c>
      <c r="L18" s="24">
        <f t="shared" si="10"/>
        <v>1</v>
      </c>
      <c r="M18" s="33">
        <v>475548</v>
      </c>
      <c r="N18" s="24" t="s">
        <v>199</v>
      </c>
      <c r="O18" s="24" t="s">
        <v>26</v>
      </c>
      <c r="P18" s="24">
        <f t="shared" si="11"/>
        <v>1</v>
      </c>
      <c r="Q18" s="33">
        <v>475548</v>
      </c>
      <c r="R18" s="24" t="s">
        <v>199</v>
      </c>
      <c r="S18" s="24" t="s">
        <v>26</v>
      </c>
      <c r="T18" s="24">
        <f t="shared" si="12"/>
        <v>1</v>
      </c>
      <c r="U18" s="33">
        <v>475548</v>
      </c>
      <c r="V18" s="24" t="s">
        <v>199</v>
      </c>
      <c r="W18" s="13"/>
      <c r="X18" s="13"/>
      <c r="Y18" s="13"/>
      <c r="Z18" s="13"/>
      <c r="AA18" s="13"/>
      <c r="AB18" s="13"/>
      <c r="AC18" s="13"/>
      <c r="AD18" s="13"/>
    </row>
    <row r="19" spans="1:30" ht="12" customHeight="1">
      <c r="A19" s="181"/>
      <c r="B19" s="23" t="s">
        <v>200</v>
      </c>
      <c r="C19" s="24" t="s">
        <v>32</v>
      </c>
      <c r="D19" s="24">
        <f t="shared" si="4"/>
        <v>0</v>
      </c>
      <c r="E19" s="24"/>
      <c r="F19" s="24"/>
      <c r="G19" s="24" t="s">
        <v>32</v>
      </c>
      <c r="H19" s="24"/>
      <c r="I19" s="24"/>
      <c r="J19" s="24"/>
      <c r="K19" s="24" t="s">
        <v>32</v>
      </c>
      <c r="L19" s="24">
        <f t="shared" ref="L19:L21" si="13">IFERROR(VLOOKUP(K19,Y$8:Z$9,"2",FALSE),"")</f>
        <v>0</v>
      </c>
      <c r="M19" s="24"/>
      <c r="N19" s="24"/>
      <c r="O19" s="24" t="s">
        <v>32</v>
      </c>
      <c r="P19" s="24">
        <f t="shared" si="11"/>
        <v>0</v>
      </c>
      <c r="Q19" s="24"/>
      <c r="R19" s="24"/>
      <c r="S19" s="24" t="s">
        <v>32</v>
      </c>
      <c r="T19" s="24">
        <f t="shared" si="12"/>
        <v>0</v>
      </c>
      <c r="U19" s="24"/>
      <c r="V19" s="24"/>
      <c r="W19" s="13"/>
      <c r="X19" s="13"/>
      <c r="Y19" s="13"/>
      <c r="Z19" s="13"/>
      <c r="AA19" s="13"/>
      <c r="AB19" s="13"/>
      <c r="AC19" s="13"/>
      <c r="AD19" s="13"/>
    </row>
    <row r="20" spans="1:30" ht="57.75" customHeight="1">
      <c r="A20" s="181"/>
      <c r="B20" s="23" t="s">
        <v>201</v>
      </c>
      <c r="C20" s="39" t="s">
        <v>26</v>
      </c>
      <c r="D20" s="24">
        <f t="shared" si="4"/>
        <v>1</v>
      </c>
      <c r="E20" s="40" t="s">
        <v>202</v>
      </c>
      <c r="F20" s="24" t="s">
        <v>370</v>
      </c>
      <c r="G20" s="24" t="s">
        <v>26</v>
      </c>
      <c r="H20" s="24">
        <f t="shared" si="7"/>
        <v>1</v>
      </c>
      <c r="I20" s="40" t="s">
        <v>202</v>
      </c>
      <c r="J20" s="24" t="s">
        <v>371</v>
      </c>
      <c r="K20" s="24" t="s">
        <v>26</v>
      </c>
      <c r="L20" s="24">
        <f t="shared" si="13"/>
        <v>1</v>
      </c>
      <c r="M20" s="40" t="s">
        <v>202</v>
      </c>
      <c r="N20" s="24" t="s">
        <v>372</v>
      </c>
      <c r="O20" s="24" t="s">
        <v>26</v>
      </c>
      <c r="P20" s="24">
        <f t="shared" ref="P20:P21" si="14">IFERROR(VLOOKUP(O20,Y$8:Z$9,"2",FALSE),"")</f>
        <v>1</v>
      </c>
      <c r="Q20" s="40" t="s">
        <v>202</v>
      </c>
      <c r="R20" s="24" t="s">
        <v>373</v>
      </c>
      <c r="S20" s="24" t="s">
        <v>26</v>
      </c>
      <c r="T20" s="24">
        <f t="shared" si="12"/>
        <v>1</v>
      </c>
      <c r="U20" s="40" t="s">
        <v>247</v>
      </c>
      <c r="V20" s="24" t="s">
        <v>433</v>
      </c>
      <c r="W20" s="13"/>
      <c r="X20" s="13"/>
      <c r="Y20" s="13"/>
      <c r="Z20" s="13"/>
      <c r="AA20" s="13"/>
      <c r="AB20" s="13"/>
      <c r="AC20" s="13"/>
      <c r="AD20" s="13"/>
    </row>
    <row r="21" spans="1:30" ht="54" customHeight="1">
      <c r="A21" s="182"/>
      <c r="B21" s="23" t="s">
        <v>203</v>
      </c>
      <c r="C21" s="39" t="s">
        <v>26</v>
      </c>
      <c r="D21" s="24">
        <f t="shared" si="4"/>
        <v>1</v>
      </c>
      <c r="E21" s="33">
        <v>510977</v>
      </c>
      <c r="F21" s="24" t="s">
        <v>374</v>
      </c>
      <c r="G21" s="24" t="s">
        <v>26</v>
      </c>
      <c r="H21" s="24">
        <f t="shared" si="7"/>
        <v>1</v>
      </c>
      <c r="I21" s="33" t="s">
        <v>247</v>
      </c>
      <c r="J21" s="24" t="s">
        <v>298</v>
      </c>
      <c r="K21" s="24" t="s">
        <v>26</v>
      </c>
      <c r="L21" s="24">
        <f t="shared" si="13"/>
        <v>1</v>
      </c>
      <c r="M21" s="33" t="s">
        <v>247</v>
      </c>
      <c r="N21" s="24" t="s">
        <v>299</v>
      </c>
      <c r="O21" s="24" t="s">
        <v>26</v>
      </c>
      <c r="P21" s="24">
        <f t="shared" si="14"/>
        <v>1</v>
      </c>
      <c r="Q21" s="24" t="s">
        <v>244</v>
      </c>
      <c r="R21" s="24" t="s">
        <v>300</v>
      </c>
      <c r="S21" s="24" t="s">
        <v>26</v>
      </c>
      <c r="T21" s="24">
        <f t="shared" si="12"/>
        <v>1</v>
      </c>
      <c r="U21" s="24" t="s">
        <v>435</v>
      </c>
      <c r="V21" s="24" t="s">
        <v>434</v>
      </c>
      <c r="W21" s="13"/>
      <c r="X21" s="13"/>
      <c r="Y21" s="13"/>
      <c r="Z21" s="13"/>
      <c r="AA21" s="13"/>
      <c r="AB21" s="13"/>
      <c r="AC21" s="13"/>
      <c r="AD21" s="13"/>
    </row>
    <row r="22" spans="1:30" ht="30" customHeight="1">
      <c r="A22" s="183" t="s">
        <v>2</v>
      </c>
      <c r="B22" s="184"/>
      <c r="C22" s="24">
        <v>2019</v>
      </c>
      <c r="D22" s="24">
        <f>SUM(D7:D21)</f>
        <v>13</v>
      </c>
      <c r="E22" s="24"/>
      <c r="F22" s="24"/>
      <c r="G22" s="24">
        <v>2020</v>
      </c>
      <c r="H22" s="24">
        <f>SUM(H7:H21)</f>
        <v>13</v>
      </c>
      <c r="I22" s="24"/>
      <c r="J22" s="24"/>
      <c r="K22" s="24">
        <v>2021</v>
      </c>
      <c r="L22" s="24">
        <f>SUM(L7:L21)</f>
        <v>13</v>
      </c>
      <c r="M22" s="24"/>
      <c r="N22" s="24"/>
      <c r="O22" s="24">
        <v>2022</v>
      </c>
      <c r="P22" s="24">
        <f>SUM(P7:P21)</f>
        <v>13</v>
      </c>
      <c r="Q22" s="24"/>
      <c r="R22" s="24"/>
      <c r="S22" s="24">
        <v>2023</v>
      </c>
      <c r="T22" s="24">
        <f>SUM(T7:T21)</f>
        <v>13</v>
      </c>
      <c r="U22" s="24"/>
      <c r="V22" s="24"/>
      <c r="W22" s="13"/>
      <c r="X22" s="13"/>
      <c r="Y22" s="13"/>
      <c r="Z22" s="13"/>
      <c r="AA22" s="13"/>
      <c r="AB22" s="13"/>
      <c r="AC22" s="13"/>
      <c r="AD22" s="13"/>
    </row>
    <row r="23" spans="1:30" ht="29.25" customHeight="1">
      <c r="A23" s="199" t="s">
        <v>17</v>
      </c>
      <c r="B23" s="200"/>
      <c r="C23" s="200"/>
      <c r="D23" s="200"/>
      <c r="E23" s="200"/>
      <c r="F23" s="200"/>
      <c r="G23" s="200"/>
      <c r="H23" s="200"/>
      <c r="I23" s="200"/>
      <c r="J23" s="200"/>
      <c r="K23" s="200"/>
      <c r="L23" s="200"/>
      <c r="M23" s="200"/>
      <c r="N23" s="200"/>
      <c r="O23" s="200"/>
      <c r="P23" s="200"/>
      <c r="Q23" s="200"/>
      <c r="R23" s="200"/>
      <c r="S23" s="200"/>
      <c r="T23" s="200"/>
      <c r="U23" s="200"/>
      <c r="V23" s="200"/>
      <c r="W23" s="13"/>
      <c r="X23" s="13"/>
      <c r="Y23" s="13"/>
      <c r="Z23" s="13"/>
      <c r="AA23" s="13"/>
      <c r="AB23" s="13"/>
      <c r="AC23" s="13"/>
      <c r="AD23" s="13"/>
    </row>
    <row r="24" spans="1:30" ht="29.25" customHeight="1">
      <c r="A24" s="197" t="s">
        <v>27</v>
      </c>
      <c r="B24" s="198"/>
      <c r="C24" s="24">
        <v>2019</v>
      </c>
      <c r="D24" s="24" t="s">
        <v>28</v>
      </c>
      <c r="E24" s="203" t="s">
        <v>29</v>
      </c>
      <c r="F24" s="204"/>
      <c r="G24" s="24">
        <v>2020</v>
      </c>
      <c r="H24" s="24" t="s">
        <v>28</v>
      </c>
      <c r="I24" s="24" t="s">
        <v>29</v>
      </c>
      <c r="J24" s="24" t="s">
        <v>30</v>
      </c>
      <c r="K24" s="24">
        <v>2021</v>
      </c>
      <c r="L24" s="24" t="s">
        <v>28</v>
      </c>
      <c r="M24" s="24" t="s">
        <v>29</v>
      </c>
      <c r="N24" s="24" t="s">
        <v>30</v>
      </c>
      <c r="O24" s="24">
        <v>2022</v>
      </c>
      <c r="P24" s="24" t="s">
        <v>28</v>
      </c>
      <c r="Q24" s="24" t="s">
        <v>29</v>
      </c>
      <c r="R24" s="24" t="s">
        <v>30</v>
      </c>
      <c r="S24" s="24">
        <v>2023</v>
      </c>
      <c r="T24" s="24" t="s">
        <v>28</v>
      </c>
      <c r="U24" s="24" t="s">
        <v>29</v>
      </c>
      <c r="V24" s="24" t="s">
        <v>30</v>
      </c>
      <c r="W24" s="13"/>
      <c r="X24" s="13"/>
      <c r="Y24" s="13"/>
      <c r="Z24" s="13"/>
      <c r="AA24" s="13"/>
      <c r="AB24" s="13"/>
      <c r="AC24" s="13"/>
      <c r="AD24" s="13"/>
    </row>
    <row r="25" spans="1:30" ht="29.25" customHeight="1">
      <c r="A25" s="194" t="s">
        <v>3</v>
      </c>
      <c r="B25" s="22" t="s">
        <v>204</v>
      </c>
      <c r="C25" s="39" t="s">
        <v>26</v>
      </c>
      <c r="D25" s="24">
        <f>IFERROR(VLOOKUP(C25,Y$8:Z$9,"2",FALSE),"")</f>
        <v>1</v>
      </c>
      <c r="E25" s="33">
        <v>475548</v>
      </c>
      <c r="F25" s="24" t="s">
        <v>205</v>
      </c>
      <c r="G25" s="24" t="s">
        <v>32</v>
      </c>
      <c r="H25" s="24">
        <f t="shared" ref="H25:H28" si="15">IFERROR(VLOOKUP(G25,Y$8:Z$9,"2",FALSE),"")</f>
        <v>0</v>
      </c>
      <c r="I25" s="17">
        <v>475548</v>
      </c>
      <c r="J25" s="28" t="s">
        <v>206</v>
      </c>
      <c r="K25" s="24" t="s">
        <v>32</v>
      </c>
      <c r="L25" s="24">
        <f t="shared" ref="L25:L29" si="16">IFERROR(VLOOKUP(K25,Y$8:Z$9,"2",FALSE),"")</f>
        <v>0</v>
      </c>
      <c r="M25" s="36"/>
      <c r="N25" s="24" t="s">
        <v>206</v>
      </c>
      <c r="O25" s="24" t="s">
        <v>26</v>
      </c>
      <c r="P25" s="24">
        <f t="shared" ref="P25" si="17">IFERROR(VLOOKUP(O25,Y$8:Z$9,"2",FALSE),"")</f>
        <v>1</v>
      </c>
      <c r="Q25" s="17">
        <v>475548</v>
      </c>
      <c r="R25" s="24" t="s">
        <v>440</v>
      </c>
      <c r="S25" s="24" t="s">
        <v>26</v>
      </c>
      <c r="T25" s="24">
        <f t="shared" ref="T25:T29" si="18">IFERROR(VLOOKUP(S25,Y$8:Z$9,"2",FALSE),"")</f>
        <v>1</v>
      </c>
      <c r="U25" s="17">
        <v>475548</v>
      </c>
      <c r="V25" s="24" t="s">
        <v>439</v>
      </c>
      <c r="W25" s="13"/>
      <c r="X25" s="13"/>
      <c r="Y25" s="13"/>
      <c r="Z25" s="13"/>
      <c r="AA25" s="13"/>
      <c r="AB25" s="13"/>
      <c r="AC25" s="13"/>
      <c r="AD25" s="13"/>
    </row>
    <row r="26" spans="1:30" ht="34.5" customHeight="1">
      <c r="A26" s="181"/>
      <c r="B26" s="22" t="s">
        <v>207</v>
      </c>
      <c r="C26" s="39" t="s">
        <v>26</v>
      </c>
      <c r="D26" s="24">
        <f t="shared" ref="D26" si="19">IFERROR(VLOOKUP(C26,Y$8:Z$9,"2",FALSE),"")</f>
        <v>1</v>
      </c>
      <c r="E26" s="33">
        <v>475548</v>
      </c>
      <c r="F26" s="24" t="s">
        <v>375</v>
      </c>
      <c r="G26" s="24" t="s">
        <v>26</v>
      </c>
      <c r="H26" s="24">
        <f t="shared" si="15"/>
        <v>1</v>
      </c>
      <c r="I26" s="17">
        <v>475548</v>
      </c>
      <c r="J26" s="24" t="s">
        <v>375</v>
      </c>
      <c r="K26" s="24" t="s">
        <v>26</v>
      </c>
      <c r="L26" s="24">
        <f t="shared" si="16"/>
        <v>1</v>
      </c>
      <c r="M26" s="17">
        <v>475548</v>
      </c>
      <c r="N26" s="24" t="s">
        <v>375</v>
      </c>
      <c r="O26" s="24" t="s">
        <v>26</v>
      </c>
      <c r="P26" s="24">
        <f t="shared" ref="P26:P29" si="20">IFERROR(VLOOKUP(O26,Y$8:Z$9,"2",FALSE),"")</f>
        <v>1</v>
      </c>
      <c r="Q26" s="17">
        <v>475548</v>
      </c>
      <c r="R26" s="24" t="s">
        <v>375</v>
      </c>
      <c r="S26" s="24" t="s">
        <v>26</v>
      </c>
      <c r="T26" s="24">
        <f t="shared" si="18"/>
        <v>1</v>
      </c>
      <c r="U26" s="17">
        <v>475548</v>
      </c>
      <c r="V26" s="24" t="s">
        <v>375</v>
      </c>
      <c r="W26" s="13"/>
      <c r="X26" s="13"/>
      <c r="Y26" s="13"/>
      <c r="Z26" s="13"/>
      <c r="AA26" s="13"/>
      <c r="AB26" s="13"/>
      <c r="AC26" s="13"/>
      <c r="AD26" s="13"/>
    </row>
    <row r="27" spans="1:30" ht="12" customHeight="1">
      <c r="A27" s="181"/>
      <c r="B27" s="22" t="s">
        <v>208</v>
      </c>
      <c r="C27" s="39" t="s">
        <v>26</v>
      </c>
      <c r="D27" s="24">
        <f t="shared" ref="D27:D29" si="21">IFERROR(VLOOKUP(C27,Y$8:Z$9,"2",FALSE),"")</f>
        <v>1</v>
      </c>
      <c r="E27" s="33">
        <v>475548</v>
      </c>
      <c r="F27" s="24" t="s">
        <v>209</v>
      </c>
      <c r="G27" s="24" t="s">
        <v>32</v>
      </c>
      <c r="H27" s="24">
        <f t="shared" si="15"/>
        <v>0</v>
      </c>
      <c r="I27" s="17">
        <v>475548</v>
      </c>
      <c r="J27" s="28" t="s">
        <v>206</v>
      </c>
      <c r="K27" s="24" t="s">
        <v>32</v>
      </c>
      <c r="L27" s="24">
        <f t="shared" si="16"/>
        <v>0</v>
      </c>
      <c r="M27" s="24"/>
      <c r="N27" s="24" t="s">
        <v>206</v>
      </c>
      <c r="O27" s="24" t="s">
        <v>32</v>
      </c>
      <c r="P27" s="24">
        <f t="shared" si="20"/>
        <v>0</v>
      </c>
      <c r="Q27" s="17">
        <v>475548</v>
      </c>
      <c r="R27" s="24" t="s">
        <v>440</v>
      </c>
      <c r="S27" s="24" t="s">
        <v>26</v>
      </c>
      <c r="T27" s="24">
        <f t="shared" si="18"/>
        <v>1</v>
      </c>
      <c r="U27" s="17">
        <v>475548</v>
      </c>
      <c r="V27" s="24" t="s">
        <v>439</v>
      </c>
      <c r="W27" s="13"/>
      <c r="X27" s="13"/>
      <c r="Y27" s="13"/>
      <c r="Z27" s="13"/>
      <c r="AA27" s="13"/>
      <c r="AB27" s="13"/>
      <c r="AC27" s="13"/>
      <c r="AD27" s="13"/>
    </row>
    <row r="28" spans="1:30" ht="37.5" customHeight="1">
      <c r="A28" s="181"/>
      <c r="B28" s="22" t="s">
        <v>210</v>
      </c>
      <c r="C28" s="39" t="s">
        <v>26</v>
      </c>
      <c r="D28" s="24">
        <f t="shared" si="21"/>
        <v>1</v>
      </c>
      <c r="E28" s="33">
        <v>475548</v>
      </c>
      <c r="F28" s="24" t="s">
        <v>376</v>
      </c>
      <c r="G28" s="24" t="s">
        <v>32</v>
      </c>
      <c r="H28" s="24">
        <f t="shared" si="15"/>
        <v>0</v>
      </c>
      <c r="I28" s="17">
        <v>475548</v>
      </c>
      <c r="J28" s="28" t="s">
        <v>206</v>
      </c>
      <c r="K28" s="24" t="s">
        <v>32</v>
      </c>
      <c r="L28" s="24">
        <f t="shared" si="16"/>
        <v>0</v>
      </c>
      <c r="M28" s="24"/>
      <c r="N28" s="24" t="s">
        <v>206</v>
      </c>
      <c r="O28" s="24" t="s">
        <v>32</v>
      </c>
      <c r="P28" s="24">
        <f t="shared" si="20"/>
        <v>0</v>
      </c>
      <c r="Q28" s="17">
        <v>475548</v>
      </c>
      <c r="R28" s="24" t="s">
        <v>440</v>
      </c>
      <c r="S28" s="24" t="s">
        <v>26</v>
      </c>
      <c r="T28" s="24">
        <f t="shared" si="18"/>
        <v>1</v>
      </c>
      <c r="U28" s="17">
        <v>475548</v>
      </c>
      <c r="V28" s="24" t="s">
        <v>439</v>
      </c>
      <c r="W28" s="13"/>
      <c r="X28" s="13"/>
      <c r="Y28" s="13"/>
      <c r="Z28" s="13"/>
      <c r="AA28" s="13"/>
      <c r="AB28" s="13"/>
      <c r="AC28" s="13"/>
      <c r="AD28" s="13"/>
    </row>
    <row r="29" spans="1:30" ht="32.25" customHeight="1">
      <c r="A29" s="182"/>
      <c r="B29" s="22" t="s">
        <v>211</v>
      </c>
      <c r="C29" s="39" t="s">
        <v>26</v>
      </c>
      <c r="D29" s="24">
        <f t="shared" si="21"/>
        <v>1</v>
      </c>
      <c r="E29" s="33">
        <v>475548</v>
      </c>
      <c r="F29" s="24" t="s">
        <v>377</v>
      </c>
      <c r="G29" s="24" t="s">
        <v>26</v>
      </c>
      <c r="H29" s="24">
        <f t="shared" ref="H29" si="22">IFERROR(VLOOKUP(G29,Y$8:Z$9,"2",FALSE),"")</f>
        <v>1</v>
      </c>
      <c r="I29" s="17">
        <v>475548</v>
      </c>
      <c r="J29" s="28" t="s">
        <v>377</v>
      </c>
      <c r="K29" s="24" t="s">
        <v>26</v>
      </c>
      <c r="L29" s="24">
        <f t="shared" si="16"/>
        <v>1</v>
      </c>
      <c r="M29" s="17">
        <v>475548</v>
      </c>
      <c r="N29" s="24" t="s">
        <v>377</v>
      </c>
      <c r="O29" s="24" t="s">
        <v>26</v>
      </c>
      <c r="P29" s="24">
        <f t="shared" si="20"/>
        <v>1</v>
      </c>
      <c r="Q29" s="17">
        <v>475548</v>
      </c>
      <c r="R29" s="24" t="s">
        <v>377</v>
      </c>
      <c r="S29" s="24" t="s">
        <v>26</v>
      </c>
      <c r="T29" s="24">
        <f t="shared" si="18"/>
        <v>1</v>
      </c>
      <c r="U29" s="17">
        <v>475548</v>
      </c>
      <c r="V29" s="24" t="s">
        <v>377</v>
      </c>
      <c r="W29" s="13"/>
      <c r="X29" s="13"/>
      <c r="Y29" s="13"/>
      <c r="Z29" s="13"/>
      <c r="AA29" s="13"/>
      <c r="AB29" s="13"/>
      <c r="AC29" s="13"/>
      <c r="AD29" s="13"/>
    </row>
    <row r="30" spans="1:30" ht="12" customHeight="1">
      <c r="A30" s="183" t="s">
        <v>2</v>
      </c>
      <c r="B30" s="184"/>
      <c r="C30" s="24">
        <v>2019</v>
      </c>
      <c r="D30" s="24">
        <f>SUM(D25:D29)</f>
        <v>5</v>
      </c>
      <c r="E30" s="24"/>
      <c r="F30" s="24"/>
      <c r="G30" s="24">
        <v>2020</v>
      </c>
      <c r="H30" s="24">
        <f>SUM(H25:H29)</f>
        <v>2</v>
      </c>
      <c r="I30" s="25"/>
      <c r="J30" s="24"/>
      <c r="K30" s="24">
        <v>2021</v>
      </c>
      <c r="L30" s="24">
        <f>SUM(L25:L29)</f>
        <v>2</v>
      </c>
      <c r="M30" s="24"/>
      <c r="N30" s="24"/>
      <c r="O30" s="24">
        <v>2022</v>
      </c>
      <c r="P30" s="24">
        <f>SUM(P25:P29)</f>
        <v>3</v>
      </c>
      <c r="Q30" s="24"/>
      <c r="R30" s="24"/>
      <c r="S30" s="24">
        <v>2023</v>
      </c>
      <c r="T30" s="24">
        <f>SUM(T25:T29)</f>
        <v>5</v>
      </c>
      <c r="U30" s="24"/>
      <c r="V30" s="24"/>
      <c r="W30" s="13"/>
      <c r="X30" s="13"/>
      <c r="Y30" s="13"/>
      <c r="Z30" s="13"/>
      <c r="AA30" s="13"/>
      <c r="AB30" s="13"/>
      <c r="AC30" s="13"/>
      <c r="AD30" s="13"/>
    </row>
    <row r="31" spans="1:30" ht="23.25" customHeight="1">
      <c r="A31" s="106" t="s">
        <v>18</v>
      </c>
      <c r="B31" s="107"/>
      <c r="C31" s="107"/>
      <c r="D31" s="107"/>
      <c r="E31" s="107"/>
      <c r="F31" s="108"/>
      <c r="G31" s="107"/>
      <c r="H31" s="107"/>
      <c r="I31" s="107"/>
      <c r="J31" s="107"/>
      <c r="K31" s="107"/>
      <c r="L31" s="107"/>
      <c r="M31" s="107"/>
      <c r="N31" s="107"/>
      <c r="O31" s="107"/>
      <c r="P31" s="107"/>
      <c r="Q31" s="107"/>
      <c r="R31" s="109"/>
      <c r="S31" s="105"/>
      <c r="T31" s="105"/>
      <c r="U31" s="105"/>
      <c r="V31" s="105"/>
      <c r="W31" s="13"/>
      <c r="X31" s="13"/>
      <c r="Y31" s="13"/>
      <c r="Z31" s="13"/>
      <c r="AA31" s="13"/>
      <c r="AB31" s="13"/>
      <c r="AC31" s="13"/>
      <c r="AD31" s="13"/>
    </row>
    <row r="32" spans="1:30" ht="23.25" customHeight="1">
      <c r="A32" s="197" t="s">
        <v>27</v>
      </c>
      <c r="B32" s="198"/>
      <c r="C32" s="24">
        <v>2019</v>
      </c>
      <c r="D32" s="24" t="s">
        <v>28</v>
      </c>
      <c r="E32" s="203" t="s">
        <v>29</v>
      </c>
      <c r="F32" s="204"/>
      <c r="G32" s="24">
        <v>2020</v>
      </c>
      <c r="H32" s="24" t="s">
        <v>28</v>
      </c>
      <c r="I32" s="24" t="s">
        <v>29</v>
      </c>
      <c r="J32" s="24" t="s">
        <v>30</v>
      </c>
      <c r="K32" s="24">
        <v>2021</v>
      </c>
      <c r="L32" s="24" t="s">
        <v>28</v>
      </c>
      <c r="M32" s="24" t="s">
        <v>29</v>
      </c>
      <c r="N32" s="24" t="s">
        <v>30</v>
      </c>
      <c r="O32" s="24">
        <v>2022</v>
      </c>
      <c r="P32" s="24" t="s">
        <v>28</v>
      </c>
      <c r="Q32" s="24" t="s">
        <v>29</v>
      </c>
      <c r="R32" s="24" t="s">
        <v>30</v>
      </c>
      <c r="S32" s="24">
        <v>2023</v>
      </c>
      <c r="T32" s="24" t="s">
        <v>28</v>
      </c>
      <c r="U32" s="24" t="s">
        <v>29</v>
      </c>
      <c r="V32" s="24" t="s">
        <v>30</v>
      </c>
      <c r="W32" s="13"/>
      <c r="X32" s="13"/>
      <c r="Y32" s="13"/>
      <c r="Z32" s="13"/>
      <c r="AA32" s="13"/>
      <c r="AB32" s="13"/>
      <c r="AC32" s="13"/>
      <c r="AD32" s="13"/>
    </row>
    <row r="33" spans="1:30" ht="54.75" customHeight="1">
      <c r="A33" s="194" t="s">
        <v>3</v>
      </c>
      <c r="B33" s="22" t="s">
        <v>212</v>
      </c>
      <c r="C33" s="39" t="s">
        <v>26</v>
      </c>
      <c r="D33" s="24">
        <f t="shared" ref="D33:D38" si="23">IFERROR(VLOOKUP(C33,Y$8:Z$9,"2",FALSE),"")</f>
        <v>1</v>
      </c>
      <c r="E33" s="26">
        <v>477009</v>
      </c>
      <c r="F33" s="18" t="s">
        <v>213</v>
      </c>
      <c r="G33" s="24" t="s">
        <v>26</v>
      </c>
      <c r="H33" s="24">
        <f t="shared" ref="H33:H38" si="24">IFERROR(VLOOKUP(G33,Y$8:Z$9,"2",FALSE),"")</f>
        <v>1</v>
      </c>
      <c r="I33" s="27">
        <v>477009</v>
      </c>
      <c r="J33" s="24" t="s">
        <v>214</v>
      </c>
      <c r="K33" s="24" t="s">
        <v>26</v>
      </c>
      <c r="L33" s="24">
        <f t="shared" ref="L33:L38" si="25">IFERROR(VLOOKUP(K33,Y$8:Z$9,"2",FALSE),"")</f>
        <v>1</v>
      </c>
      <c r="M33" s="27">
        <v>477009</v>
      </c>
      <c r="N33" s="24" t="s">
        <v>215</v>
      </c>
      <c r="O33" s="24" t="s">
        <v>26</v>
      </c>
      <c r="P33" s="24">
        <f t="shared" ref="P33" si="26">IFERROR(VLOOKUP(O33,Y$8:Z$9,"2",FALSE),"")</f>
        <v>1</v>
      </c>
      <c r="Q33" s="27">
        <v>477009</v>
      </c>
      <c r="R33" s="24" t="s">
        <v>441</v>
      </c>
      <c r="S33" s="24" t="s">
        <v>26</v>
      </c>
      <c r="T33" s="24">
        <f t="shared" ref="T33:T38" si="27">IFERROR(VLOOKUP(S33,Y$8:Z$9,"2",FALSE),"")</f>
        <v>1</v>
      </c>
      <c r="U33" s="27">
        <v>477009</v>
      </c>
      <c r="V33" s="122" t="s">
        <v>442</v>
      </c>
      <c r="W33" s="13"/>
      <c r="X33" s="13"/>
      <c r="Y33" s="13"/>
      <c r="Z33" s="13"/>
      <c r="AA33" s="13"/>
      <c r="AB33" s="13"/>
      <c r="AC33" s="13"/>
      <c r="AD33" s="13"/>
    </row>
    <row r="34" spans="1:30" ht="56.25" customHeight="1">
      <c r="A34" s="181"/>
      <c r="B34" s="22" t="s">
        <v>216</v>
      </c>
      <c r="C34" s="39" t="s">
        <v>26</v>
      </c>
      <c r="D34" s="24">
        <f t="shared" si="23"/>
        <v>1</v>
      </c>
      <c r="E34" s="26">
        <v>477010</v>
      </c>
      <c r="F34" s="18" t="s">
        <v>217</v>
      </c>
      <c r="G34" s="24" t="s">
        <v>26</v>
      </c>
      <c r="H34" s="24">
        <f t="shared" si="24"/>
        <v>1</v>
      </c>
      <c r="I34" s="27">
        <v>477009</v>
      </c>
      <c r="J34" s="24" t="s">
        <v>218</v>
      </c>
      <c r="K34" s="24" t="s">
        <v>26</v>
      </c>
      <c r="L34" s="24">
        <f t="shared" si="25"/>
        <v>1</v>
      </c>
      <c r="M34" s="27">
        <v>477009</v>
      </c>
      <c r="N34" s="24" t="s">
        <v>219</v>
      </c>
      <c r="O34" s="24" t="s">
        <v>26</v>
      </c>
      <c r="P34" s="24">
        <f t="shared" ref="P34:P38" si="28">IFERROR(VLOOKUP(O34,Y$8:Z$9,"2",FALSE),"")</f>
        <v>1</v>
      </c>
      <c r="Q34" s="27">
        <v>477009</v>
      </c>
      <c r="R34" s="24" t="s">
        <v>220</v>
      </c>
      <c r="S34" s="24" t="s">
        <v>26</v>
      </c>
      <c r="T34" s="24">
        <f t="shared" si="27"/>
        <v>1</v>
      </c>
      <c r="U34" s="27">
        <v>477009</v>
      </c>
      <c r="V34" s="22" t="s">
        <v>443</v>
      </c>
      <c r="W34" s="13"/>
      <c r="X34" s="13"/>
      <c r="Y34" s="13"/>
      <c r="Z34" s="13"/>
      <c r="AA34" s="13"/>
      <c r="AB34" s="13"/>
      <c r="AC34" s="13"/>
      <c r="AD34" s="13"/>
    </row>
    <row r="35" spans="1:30" ht="12" customHeight="1">
      <c r="A35" s="181"/>
      <c r="B35" s="22" t="s">
        <v>221</v>
      </c>
      <c r="C35" s="39" t="s">
        <v>26</v>
      </c>
      <c r="D35" s="24">
        <f t="shared" si="23"/>
        <v>1</v>
      </c>
      <c r="E35" s="17">
        <v>475548</v>
      </c>
      <c r="F35" s="18" t="s">
        <v>222</v>
      </c>
      <c r="G35" s="24" t="s">
        <v>26</v>
      </c>
      <c r="H35" s="24">
        <f t="shared" si="24"/>
        <v>1</v>
      </c>
      <c r="I35" s="17">
        <v>475548</v>
      </c>
      <c r="J35" s="24" t="s">
        <v>222</v>
      </c>
      <c r="K35" s="24" t="s">
        <v>26</v>
      </c>
      <c r="L35" s="24">
        <f t="shared" si="25"/>
        <v>1</v>
      </c>
      <c r="M35" s="17">
        <v>475548</v>
      </c>
      <c r="N35" s="24" t="s">
        <v>222</v>
      </c>
      <c r="O35" s="24" t="s">
        <v>26</v>
      </c>
      <c r="P35" s="24">
        <f t="shared" si="28"/>
        <v>1</v>
      </c>
      <c r="Q35" s="17">
        <v>475548</v>
      </c>
      <c r="R35" s="24" t="s">
        <v>222</v>
      </c>
      <c r="S35" s="24" t="s">
        <v>26</v>
      </c>
      <c r="T35" s="24">
        <f t="shared" si="27"/>
        <v>1</v>
      </c>
      <c r="U35" s="17">
        <v>475548</v>
      </c>
      <c r="V35" s="95" t="s">
        <v>222</v>
      </c>
      <c r="W35" s="13"/>
      <c r="X35" s="13"/>
      <c r="Y35" s="13"/>
      <c r="Z35" s="13"/>
      <c r="AA35" s="13"/>
      <c r="AB35" s="13"/>
      <c r="AC35" s="13"/>
      <c r="AD35" s="13"/>
    </row>
    <row r="36" spans="1:30" ht="12" customHeight="1">
      <c r="A36" s="181"/>
      <c r="B36" s="22" t="s">
        <v>223</v>
      </c>
      <c r="C36" s="39" t="s">
        <v>26</v>
      </c>
      <c r="D36" s="24">
        <f t="shared" si="23"/>
        <v>1</v>
      </c>
      <c r="E36" s="26">
        <v>477012</v>
      </c>
      <c r="F36" s="18" t="s">
        <v>224</v>
      </c>
      <c r="G36" s="24" t="s">
        <v>26</v>
      </c>
      <c r="H36" s="24">
        <f t="shared" si="24"/>
        <v>1</v>
      </c>
      <c r="I36" s="27">
        <v>477009</v>
      </c>
      <c r="J36" s="24" t="s">
        <v>225</v>
      </c>
      <c r="K36" s="24" t="s">
        <v>26</v>
      </c>
      <c r="L36" s="24">
        <f t="shared" si="25"/>
        <v>1</v>
      </c>
      <c r="M36" s="27">
        <v>477009</v>
      </c>
      <c r="N36" s="24" t="s">
        <v>226</v>
      </c>
      <c r="O36" s="24" t="s">
        <v>32</v>
      </c>
      <c r="P36" s="24">
        <f t="shared" si="28"/>
        <v>0</v>
      </c>
      <c r="Q36" s="27"/>
      <c r="R36" s="24"/>
      <c r="S36" s="24" t="s">
        <v>26</v>
      </c>
      <c r="T36" s="24">
        <f t="shared" si="27"/>
        <v>1</v>
      </c>
      <c r="U36" s="27" t="s">
        <v>445</v>
      </c>
      <c r="V36" s="24" t="s">
        <v>444</v>
      </c>
      <c r="W36" s="13"/>
      <c r="X36" s="13"/>
      <c r="Y36" s="13"/>
      <c r="Z36" s="13"/>
      <c r="AA36" s="13"/>
      <c r="AB36" s="13"/>
      <c r="AC36" s="13"/>
      <c r="AD36" s="13"/>
    </row>
    <row r="37" spans="1:30" ht="12" customHeight="1">
      <c r="A37" s="181"/>
      <c r="B37" s="22" t="s">
        <v>227</v>
      </c>
      <c r="C37" s="39" t="s">
        <v>26</v>
      </c>
      <c r="D37" s="24">
        <f t="shared" si="23"/>
        <v>1</v>
      </c>
      <c r="E37" s="26">
        <v>477013</v>
      </c>
      <c r="F37" s="18" t="s">
        <v>379</v>
      </c>
      <c r="G37" s="24" t="s">
        <v>26</v>
      </c>
      <c r="H37" s="24">
        <f t="shared" si="24"/>
        <v>1</v>
      </c>
      <c r="I37" s="27">
        <v>477009</v>
      </c>
      <c r="J37" s="24" t="s">
        <v>228</v>
      </c>
      <c r="K37" s="24" t="s">
        <v>26</v>
      </c>
      <c r="L37" s="24">
        <f t="shared" si="25"/>
        <v>1</v>
      </c>
      <c r="M37" s="27">
        <v>477009</v>
      </c>
      <c r="N37" s="24" t="s">
        <v>229</v>
      </c>
      <c r="O37" s="24" t="s">
        <v>26</v>
      </c>
      <c r="P37" s="24">
        <f t="shared" si="28"/>
        <v>1</v>
      </c>
      <c r="Q37" s="27">
        <v>477009</v>
      </c>
      <c r="R37" s="24" t="s">
        <v>230</v>
      </c>
      <c r="S37" s="24" t="s">
        <v>26</v>
      </c>
      <c r="T37" s="24">
        <f t="shared" si="27"/>
        <v>1</v>
      </c>
      <c r="U37" s="27">
        <v>477009</v>
      </c>
      <c r="V37" s="24" t="s">
        <v>446</v>
      </c>
      <c r="W37" s="13"/>
      <c r="X37" s="13"/>
      <c r="Y37" s="13"/>
      <c r="Z37" s="13"/>
      <c r="AA37" s="13"/>
      <c r="AB37" s="13"/>
      <c r="AC37" s="13"/>
      <c r="AD37" s="13"/>
    </row>
    <row r="38" spans="1:30" ht="12" customHeight="1">
      <c r="A38" s="182"/>
      <c r="B38" s="22" t="s">
        <v>378</v>
      </c>
      <c r="C38" s="39" t="s">
        <v>26</v>
      </c>
      <c r="D38" s="24">
        <f t="shared" si="23"/>
        <v>1</v>
      </c>
      <c r="E38" s="26">
        <v>477014</v>
      </c>
      <c r="F38" s="18" t="s">
        <v>231</v>
      </c>
      <c r="G38" s="24" t="s">
        <v>26</v>
      </c>
      <c r="H38" s="24">
        <f t="shared" si="24"/>
        <v>1</v>
      </c>
      <c r="I38" s="27">
        <v>477009</v>
      </c>
      <c r="J38" s="24" t="s">
        <v>232</v>
      </c>
      <c r="K38" s="24" t="s">
        <v>26</v>
      </c>
      <c r="L38" s="24">
        <f t="shared" si="25"/>
        <v>1</v>
      </c>
      <c r="M38" s="27">
        <v>477009</v>
      </c>
      <c r="N38" s="24" t="s">
        <v>233</v>
      </c>
      <c r="O38" s="24" t="s">
        <v>26</v>
      </c>
      <c r="P38" s="24">
        <f t="shared" si="28"/>
        <v>1</v>
      </c>
      <c r="Q38" s="27">
        <v>477009</v>
      </c>
      <c r="R38" s="24" t="s">
        <v>234</v>
      </c>
      <c r="S38" s="24" t="s">
        <v>26</v>
      </c>
      <c r="T38" s="24">
        <f t="shared" si="27"/>
        <v>1</v>
      </c>
      <c r="U38" s="27">
        <v>477009</v>
      </c>
      <c r="V38" s="24" t="s">
        <v>472</v>
      </c>
      <c r="W38" s="13"/>
      <c r="X38" s="13"/>
      <c r="Y38" s="13"/>
      <c r="Z38" s="13"/>
      <c r="AA38" s="13"/>
      <c r="AB38" s="13"/>
      <c r="AC38" s="13"/>
      <c r="AD38" s="13"/>
    </row>
    <row r="39" spans="1:30" ht="12" customHeight="1">
      <c r="A39" s="183" t="s">
        <v>2</v>
      </c>
      <c r="B39" s="184"/>
      <c r="C39" s="24">
        <v>2019</v>
      </c>
      <c r="D39" s="24">
        <f>SUM(D33:D38)</f>
        <v>6</v>
      </c>
      <c r="E39" s="24"/>
      <c r="F39" s="25"/>
      <c r="G39" s="24">
        <v>2020</v>
      </c>
      <c r="H39" s="24">
        <f>SUM(H33:H38)</f>
        <v>6</v>
      </c>
      <c r="I39" s="24"/>
      <c r="J39" s="24"/>
      <c r="K39" s="24">
        <v>2021</v>
      </c>
      <c r="L39" s="24">
        <f>SUM(L33:L38)</f>
        <v>6</v>
      </c>
      <c r="M39" s="24"/>
      <c r="N39" s="24"/>
      <c r="O39" s="24">
        <v>2022</v>
      </c>
      <c r="P39" s="24">
        <f>SUM(P33:P38)</f>
        <v>5</v>
      </c>
      <c r="Q39" s="24"/>
      <c r="R39" s="24"/>
      <c r="S39" s="24">
        <v>2023</v>
      </c>
      <c r="T39" s="24">
        <f>SUM(T33:T38)</f>
        <v>6</v>
      </c>
      <c r="U39" s="24"/>
      <c r="V39" s="24"/>
      <c r="W39" s="13"/>
      <c r="X39" s="13"/>
      <c r="Y39" s="13"/>
      <c r="Z39" s="13"/>
      <c r="AA39" s="13"/>
      <c r="AB39" s="13"/>
      <c r="AC39" s="13"/>
      <c r="AD39" s="13"/>
    </row>
    <row r="40" spans="1:30" ht="21" customHeight="1">
      <c r="A40" s="106" t="s">
        <v>19</v>
      </c>
      <c r="B40" s="107"/>
      <c r="C40" s="107"/>
      <c r="D40" s="107"/>
      <c r="E40" s="107"/>
      <c r="F40" s="107"/>
      <c r="G40" s="107"/>
      <c r="H40" s="107"/>
      <c r="I40" s="107"/>
      <c r="J40" s="107"/>
      <c r="K40" s="107"/>
      <c r="L40" s="107"/>
      <c r="M40" s="107"/>
      <c r="N40" s="107"/>
      <c r="O40" s="107"/>
      <c r="P40" s="107"/>
      <c r="Q40" s="107"/>
      <c r="R40" s="109"/>
      <c r="S40" s="105"/>
      <c r="T40" s="105"/>
      <c r="U40" s="105"/>
      <c r="V40" s="105"/>
      <c r="W40" s="13"/>
      <c r="X40" s="13"/>
      <c r="Y40" s="13"/>
      <c r="Z40" s="13"/>
      <c r="AA40" s="13"/>
      <c r="AB40" s="13"/>
      <c r="AC40" s="13"/>
      <c r="AD40" s="13"/>
    </row>
    <row r="41" spans="1:30" ht="21" customHeight="1">
      <c r="A41" s="197" t="s">
        <v>27</v>
      </c>
      <c r="B41" s="198"/>
      <c r="C41" s="24">
        <v>2019</v>
      </c>
      <c r="D41" s="24" t="s">
        <v>28</v>
      </c>
      <c r="E41" s="203" t="s">
        <v>29</v>
      </c>
      <c r="F41" s="204"/>
      <c r="G41" s="24">
        <v>2020</v>
      </c>
      <c r="H41" s="24" t="s">
        <v>28</v>
      </c>
      <c r="I41" s="24" t="s">
        <v>29</v>
      </c>
      <c r="J41" s="24" t="s">
        <v>30</v>
      </c>
      <c r="K41" s="24">
        <v>2021</v>
      </c>
      <c r="L41" s="24" t="s">
        <v>28</v>
      </c>
      <c r="M41" s="24" t="s">
        <v>29</v>
      </c>
      <c r="N41" s="24" t="s">
        <v>30</v>
      </c>
      <c r="O41" s="24">
        <v>2022</v>
      </c>
      <c r="P41" s="24" t="s">
        <v>28</v>
      </c>
      <c r="Q41" s="24" t="s">
        <v>29</v>
      </c>
      <c r="R41" s="24" t="s">
        <v>30</v>
      </c>
      <c r="S41" s="24">
        <v>2023</v>
      </c>
      <c r="T41" s="24" t="s">
        <v>28</v>
      </c>
      <c r="U41" s="24" t="s">
        <v>29</v>
      </c>
      <c r="V41" s="24" t="s">
        <v>30</v>
      </c>
      <c r="W41" s="13"/>
      <c r="X41" s="13"/>
      <c r="Y41" s="13"/>
      <c r="Z41" s="13"/>
      <c r="AA41" s="13"/>
      <c r="AB41" s="13"/>
      <c r="AC41" s="13"/>
      <c r="AD41" s="13"/>
    </row>
    <row r="42" spans="1:30" ht="12" customHeight="1">
      <c r="A42" s="194" t="s">
        <v>3</v>
      </c>
      <c r="B42" s="22" t="s">
        <v>292</v>
      </c>
      <c r="C42" s="39" t="s">
        <v>32</v>
      </c>
      <c r="D42" s="24">
        <f t="shared" ref="D42:D49" si="29">IFERROR(VLOOKUP(C42,Y$8:Z$9,"2",FALSE),"")</f>
        <v>0</v>
      </c>
      <c r="E42" s="24"/>
      <c r="F42" s="24"/>
      <c r="G42" s="24" t="s">
        <v>32</v>
      </c>
      <c r="H42" s="24">
        <f t="shared" ref="H42:H49" si="30">IFERROR(VLOOKUP(G42,Y$8:Z$9,"2",FALSE),"")</f>
        <v>0</v>
      </c>
      <c r="I42" s="24"/>
      <c r="J42" s="24"/>
      <c r="K42" s="24" t="s">
        <v>32</v>
      </c>
      <c r="L42" s="24">
        <f t="shared" ref="L42:L49" si="31">IFERROR(VLOOKUP(K42,Y$8:Z$9,"2",FALSE),"")</f>
        <v>0</v>
      </c>
      <c r="M42" s="24"/>
      <c r="N42" s="24"/>
      <c r="O42" s="24" t="s">
        <v>32</v>
      </c>
      <c r="P42" s="24">
        <f t="shared" ref="P42" si="32">IFERROR(VLOOKUP(O42,Y$8:Z$9,"2",FALSE),"")</f>
        <v>0</v>
      </c>
      <c r="Q42" s="24"/>
      <c r="R42" s="24"/>
      <c r="S42" s="24" t="s">
        <v>32</v>
      </c>
      <c r="T42" s="24">
        <f t="shared" ref="T42:T49" si="33">IFERROR(VLOOKUP(S42,Y$8:Z$9,"2",FALSE),"")</f>
        <v>0</v>
      </c>
      <c r="U42" s="24"/>
      <c r="V42" s="24"/>
      <c r="W42" s="13"/>
      <c r="X42" s="13"/>
      <c r="Y42" s="13"/>
      <c r="Z42" s="13"/>
      <c r="AA42" s="13"/>
      <c r="AB42" s="13"/>
      <c r="AC42" s="13"/>
      <c r="AD42" s="13"/>
    </row>
    <row r="43" spans="1:30" ht="12" customHeight="1">
      <c r="A43" s="181"/>
      <c r="B43" s="22" t="s">
        <v>293</v>
      </c>
      <c r="C43" s="39" t="s">
        <v>32</v>
      </c>
      <c r="D43" s="24">
        <f t="shared" si="29"/>
        <v>0</v>
      </c>
      <c r="E43" s="42"/>
      <c r="F43" s="24"/>
      <c r="G43" s="24" t="s">
        <v>32</v>
      </c>
      <c r="H43" s="24">
        <f t="shared" si="30"/>
        <v>0</v>
      </c>
      <c r="I43" s="24"/>
      <c r="J43" s="24"/>
      <c r="K43" s="24" t="s">
        <v>26</v>
      </c>
      <c r="L43" s="24">
        <f t="shared" si="31"/>
        <v>1</v>
      </c>
      <c r="M43" s="29" t="s">
        <v>247</v>
      </c>
      <c r="N43" s="24" t="s">
        <v>380</v>
      </c>
      <c r="O43" s="24" t="s">
        <v>26</v>
      </c>
      <c r="P43" s="24">
        <f>IFERROR(VLOOKUP(O43,Y$8:Z$9,"2",FALSE),"")</f>
        <v>1</v>
      </c>
      <c r="Q43" s="29" t="s">
        <v>247</v>
      </c>
      <c r="R43" s="42" t="s">
        <v>380</v>
      </c>
      <c r="S43" s="24" t="s">
        <v>26</v>
      </c>
      <c r="T43" s="24">
        <f t="shared" si="33"/>
        <v>1</v>
      </c>
      <c r="U43" s="29" t="s">
        <v>247</v>
      </c>
      <c r="V43" s="42" t="s">
        <v>473</v>
      </c>
      <c r="W43" s="13"/>
      <c r="X43" s="13"/>
      <c r="Y43" s="13"/>
      <c r="Z43" s="13"/>
      <c r="AA43" s="13"/>
      <c r="AB43" s="13"/>
      <c r="AC43" s="13"/>
      <c r="AD43" s="13"/>
    </row>
    <row r="44" spans="1:30" ht="83.25" customHeight="1">
      <c r="A44" s="181"/>
      <c r="B44" s="22" t="s">
        <v>235</v>
      </c>
      <c r="C44" s="39" t="s">
        <v>26</v>
      </c>
      <c r="D44" s="24">
        <f t="shared" si="29"/>
        <v>1</v>
      </c>
      <c r="E44" s="24" t="s">
        <v>272</v>
      </c>
      <c r="F44" s="28" t="s">
        <v>273</v>
      </c>
      <c r="G44" s="24" t="s">
        <v>26</v>
      </c>
      <c r="H44" s="24">
        <f t="shared" si="30"/>
        <v>1</v>
      </c>
      <c r="I44" s="24" t="s">
        <v>275</v>
      </c>
      <c r="J44" s="24" t="s">
        <v>363</v>
      </c>
      <c r="K44" s="24" t="s">
        <v>26</v>
      </c>
      <c r="L44" s="24">
        <f t="shared" si="31"/>
        <v>1</v>
      </c>
      <c r="M44" s="24" t="s">
        <v>277</v>
      </c>
      <c r="N44" s="24" t="s">
        <v>276</v>
      </c>
      <c r="O44" s="24" t="s">
        <v>26</v>
      </c>
      <c r="P44" s="24">
        <f t="shared" ref="P44:P45" si="34">IFERROR(VLOOKUP(O44,Y$8:Z$9,"2",FALSE),"")</f>
        <v>1</v>
      </c>
      <c r="Q44" s="37" t="s">
        <v>247</v>
      </c>
      <c r="R44" s="18" t="s">
        <v>274</v>
      </c>
      <c r="S44" s="24" t="s">
        <v>26</v>
      </c>
      <c r="T44" s="24">
        <f t="shared" si="33"/>
        <v>1</v>
      </c>
      <c r="U44" s="37" t="s">
        <v>247</v>
      </c>
      <c r="V44" s="18" t="s">
        <v>447</v>
      </c>
      <c r="W44" s="13"/>
      <c r="X44" s="13"/>
      <c r="Y44" s="13"/>
      <c r="Z44" s="13"/>
      <c r="AA44" s="13"/>
      <c r="AB44" s="13"/>
      <c r="AC44" s="13"/>
      <c r="AD44" s="13"/>
    </row>
    <row r="45" spans="1:30" ht="33" customHeight="1">
      <c r="A45" s="181"/>
      <c r="B45" s="22" t="s">
        <v>294</v>
      </c>
      <c r="C45" s="39" t="s">
        <v>26</v>
      </c>
      <c r="D45" s="24">
        <f t="shared" si="29"/>
        <v>1</v>
      </c>
      <c r="E45" s="24" t="s">
        <v>247</v>
      </c>
      <c r="F45" s="28" t="s">
        <v>248</v>
      </c>
      <c r="G45" s="24" t="s">
        <v>26</v>
      </c>
      <c r="H45" s="24">
        <f t="shared" si="30"/>
        <v>1</v>
      </c>
      <c r="I45" s="24" t="s">
        <v>247</v>
      </c>
      <c r="J45" s="28" t="s">
        <v>248</v>
      </c>
      <c r="K45" s="24" t="s">
        <v>26</v>
      </c>
      <c r="L45" s="24">
        <f t="shared" si="31"/>
        <v>1</v>
      </c>
      <c r="M45" s="24" t="s">
        <v>247</v>
      </c>
      <c r="N45" s="28" t="s">
        <v>248</v>
      </c>
      <c r="O45" s="24" t="s">
        <v>26</v>
      </c>
      <c r="P45" s="24">
        <f t="shared" si="34"/>
        <v>1</v>
      </c>
      <c r="Q45" s="24" t="s">
        <v>247</v>
      </c>
      <c r="R45" s="28" t="s">
        <v>248</v>
      </c>
      <c r="S45" s="24" t="s">
        <v>32</v>
      </c>
      <c r="T45" s="24">
        <f t="shared" si="33"/>
        <v>0</v>
      </c>
      <c r="U45" s="24" t="s">
        <v>247</v>
      </c>
      <c r="V45" s="28" t="s">
        <v>248</v>
      </c>
      <c r="W45" s="13"/>
      <c r="X45" s="13"/>
      <c r="Y45" s="13"/>
      <c r="Z45" s="13"/>
      <c r="AA45" s="13"/>
      <c r="AB45" s="13"/>
      <c r="AC45" s="13"/>
      <c r="AD45" s="13"/>
    </row>
    <row r="46" spans="1:30" ht="25.5" customHeight="1">
      <c r="A46" s="181"/>
      <c r="B46" s="22" t="s">
        <v>236</v>
      </c>
      <c r="C46" s="39" t="s">
        <v>26</v>
      </c>
      <c r="D46" s="24">
        <f t="shared" si="29"/>
        <v>1</v>
      </c>
      <c r="E46" s="24" t="s">
        <v>247</v>
      </c>
      <c r="F46" s="28" t="s">
        <v>246</v>
      </c>
      <c r="G46" s="24" t="s">
        <v>32</v>
      </c>
      <c r="H46" s="24">
        <f t="shared" si="30"/>
        <v>0</v>
      </c>
      <c r="I46" s="24"/>
      <c r="J46" s="24"/>
      <c r="K46" s="24" t="s">
        <v>32</v>
      </c>
      <c r="L46" s="24">
        <f t="shared" si="31"/>
        <v>0</v>
      </c>
      <c r="M46" s="24"/>
      <c r="N46" s="24"/>
      <c r="O46" s="24" t="s">
        <v>32</v>
      </c>
      <c r="P46" s="24">
        <f t="shared" ref="P46:P47" si="35">IFERROR(VLOOKUP(O46,Y$8:Z$9,"2",FALSE),"")</f>
        <v>0</v>
      </c>
      <c r="Q46" s="24"/>
      <c r="R46" s="24"/>
      <c r="S46" s="24" t="s">
        <v>32</v>
      </c>
      <c r="T46" s="24">
        <f t="shared" si="33"/>
        <v>0</v>
      </c>
      <c r="U46" s="24"/>
      <c r="V46" s="24"/>
      <c r="W46" s="13"/>
      <c r="X46" s="13"/>
      <c r="Y46" s="13"/>
      <c r="Z46" s="13"/>
      <c r="AA46" s="13"/>
      <c r="AB46" s="13"/>
      <c r="AC46" s="13"/>
      <c r="AD46" s="13"/>
    </row>
    <row r="47" spans="1:30" ht="92.25" customHeight="1">
      <c r="A47" s="181"/>
      <c r="B47" s="22" t="s">
        <v>237</v>
      </c>
      <c r="C47" s="39" t="s">
        <v>26</v>
      </c>
      <c r="D47" s="24">
        <f t="shared" si="29"/>
        <v>1</v>
      </c>
      <c r="E47" s="37" t="s">
        <v>240</v>
      </c>
      <c r="F47" s="28" t="s">
        <v>243</v>
      </c>
      <c r="G47" s="24" t="s">
        <v>26</v>
      </c>
      <c r="H47" s="24">
        <f t="shared" si="30"/>
        <v>1</v>
      </c>
      <c r="I47" s="37" t="s">
        <v>240</v>
      </c>
      <c r="J47" s="24" t="s">
        <v>238</v>
      </c>
      <c r="K47" s="24" t="s">
        <v>26</v>
      </c>
      <c r="L47" s="24">
        <f t="shared" si="31"/>
        <v>1</v>
      </c>
      <c r="M47" s="37" t="s">
        <v>240</v>
      </c>
      <c r="N47" s="24" t="s">
        <v>239</v>
      </c>
      <c r="O47" s="24" t="s">
        <v>26</v>
      </c>
      <c r="P47" s="24">
        <f t="shared" si="35"/>
        <v>1</v>
      </c>
      <c r="Q47" s="37" t="s">
        <v>240</v>
      </c>
      <c r="R47" s="24" t="s">
        <v>381</v>
      </c>
      <c r="S47" s="24" t="s">
        <v>26</v>
      </c>
      <c r="T47" s="24">
        <f t="shared" si="33"/>
        <v>1</v>
      </c>
      <c r="U47" s="37" t="s">
        <v>240</v>
      </c>
      <c r="V47" s="44" t="s">
        <v>448</v>
      </c>
      <c r="W47" s="13"/>
      <c r="X47" s="13"/>
      <c r="Y47" s="13"/>
      <c r="Z47" s="13"/>
      <c r="AA47" s="13"/>
      <c r="AB47" s="13"/>
      <c r="AC47" s="13"/>
      <c r="AD47" s="13"/>
    </row>
    <row r="48" spans="1:30" ht="33.75" customHeight="1">
      <c r="A48" s="181"/>
      <c r="B48" s="22" t="s">
        <v>295</v>
      </c>
      <c r="C48" s="39" t="s">
        <v>32</v>
      </c>
      <c r="D48" s="24">
        <f t="shared" si="29"/>
        <v>0</v>
      </c>
      <c r="E48" s="24"/>
      <c r="F48" s="28"/>
      <c r="G48" s="24" t="s">
        <v>32</v>
      </c>
      <c r="H48" s="24">
        <f t="shared" si="30"/>
        <v>0</v>
      </c>
      <c r="I48" s="24"/>
      <c r="J48" s="24"/>
      <c r="K48" s="24" t="s">
        <v>32</v>
      </c>
      <c r="L48" s="24">
        <f t="shared" si="31"/>
        <v>0</v>
      </c>
      <c r="M48" s="24"/>
      <c r="N48" s="24"/>
      <c r="O48" s="24" t="s">
        <v>26</v>
      </c>
      <c r="P48" s="24">
        <f t="shared" ref="P48:P49" si="36">IFERROR(VLOOKUP(O48,Y$8:Z$9,"2",FALSE),"")</f>
        <v>1</v>
      </c>
      <c r="Q48" s="24" t="s">
        <v>241</v>
      </c>
      <c r="R48" s="24" t="s">
        <v>245</v>
      </c>
      <c r="S48" s="24" t="s">
        <v>26</v>
      </c>
      <c r="T48" s="24">
        <f t="shared" si="33"/>
        <v>1</v>
      </c>
      <c r="U48" s="24" t="s">
        <v>241</v>
      </c>
      <c r="V48" s="24" t="s">
        <v>449</v>
      </c>
      <c r="W48" s="13"/>
      <c r="X48" s="13"/>
      <c r="Y48" s="13"/>
      <c r="Z48" s="13"/>
      <c r="AA48" s="13"/>
      <c r="AB48" s="13"/>
      <c r="AC48" s="13"/>
      <c r="AD48" s="13"/>
    </row>
    <row r="49" spans="1:30" ht="21.75" customHeight="1">
      <c r="A49" s="182"/>
      <c r="B49" s="22" t="s">
        <v>211</v>
      </c>
      <c r="C49" s="39" t="s">
        <v>26</v>
      </c>
      <c r="D49" s="24">
        <f t="shared" si="29"/>
        <v>1</v>
      </c>
      <c r="E49" s="24" t="s">
        <v>450</v>
      </c>
      <c r="F49" s="28" t="s">
        <v>92</v>
      </c>
      <c r="G49" s="24" t="s">
        <v>26</v>
      </c>
      <c r="H49" s="24">
        <f t="shared" si="30"/>
        <v>1</v>
      </c>
      <c r="I49" s="24" t="s">
        <v>450</v>
      </c>
      <c r="J49" s="24" t="s">
        <v>92</v>
      </c>
      <c r="K49" s="24" t="s">
        <v>26</v>
      </c>
      <c r="L49" s="24">
        <f t="shared" si="31"/>
        <v>1</v>
      </c>
      <c r="M49" s="24" t="s">
        <v>450</v>
      </c>
      <c r="N49" s="24" t="s">
        <v>92</v>
      </c>
      <c r="O49" s="24" t="s">
        <v>26</v>
      </c>
      <c r="P49" s="24">
        <f t="shared" si="36"/>
        <v>1</v>
      </c>
      <c r="Q49" s="24" t="s">
        <v>450</v>
      </c>
      <c r="R49" s="24" t="s">
        <v>92</v>
      </c>
      <c r="S49" s="24" t="s">
        <v>26</v>
      </c>
      <c r="T49" s="24">
        <f t="shared" si="33"/>
        <v>1</v>
      </c>
      <c r="U49" s="24" t="s">
        <v>450</v>
      </c>
      <c r="V49" s="24" t="s">
        <v>92</v>
      </c>
      <c r="W49" s="13"/>
      <c r="X49" s="13"/>
      <c r="Y49" s="13"/>
      <c r="Z49" s="13"/>
      <c r="AA49" s="13"/>
      <c r="AB49" s="13"/>
      <c r="AC49" s="13"/>
      <c r="AD49" s="13"/>
    </row>
    <row r="50" spans="1:30" ht="12" customHeight="1">
      <c r="A50" s="183" t="s">
        <v>2</v>
      </c>
      <c r="B50" s="184"/>
      <c r="C50" s="24">
        <v>2019</v>
      </c>
      <c r="D50" s="29">
        <f>SUM(D42:D49)</f>
        <v>5</v>
      </c>
      <c r="E50" s="18"/>
      <c r="F50" s="28"/>
      <c r="G50" s="24">
        <v>2020</v>
      </c>
      <c r="H50" s="24">
        <f>SUM(H42:H49)</f>
        <v>4</v>
      </c>
      <c r="I50" s="24"/>
      <c r="J50" s="24"/>
      <c r="K50" s="24">
        <v>2021</v>
      </c>
      <c r="L50" s="24">
        <f>SUM(L42:L49)</f>
        <v>5</v>
      </c>
      <c r="M50" s="24"/>
      <c r="N50" s="24"/>
      <c r="O50" s="24">
        <v>2022</v>
      </c>
      <c r="P50" s="24">
        <f>SUM(P42:P49)</f>
        <v>6</v>
      </c>
      <c r="Q50" s="24"/>
      <c r="R50" s="24"/>
      <c r="S50" s="24">
        <v>2023</v>
      </c>
      <c r="T50" s="24">
        <f>SUM(T42:T49)</f>
        <v>5</v>
      </c>
      <c r="U50" s="24"/>
      <c r="V50" s="24"/>
      <c r="W50" s="13"/>
      <c r="X50" s="13"/>
      <c r="Y50" s="13"/>
      <c r="Z50" s="13"/>
      <c r="AA50" s="13"/>
      <c r="AB50" s="13"/>
      <c r="AC50" s="13"/>
      <c r="AD50" s="13"/>
    </row>
    <row r="51" spans="1:30" ht="12"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row>
    <row r="52" spans="1:30" ht="12"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row>
    <row r="53" spans="1:30" ht="12"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1:30" ht="12"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row>
    <row r="55" spans="1:30" ht="12"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1:30" ht="12"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1:30" ht="12"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1:30" ht="12"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row>
    <row r="59" spans="1:30" ht="12"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row>
    <row r="60" spans="1:30" ht="12"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row>
    <row r="61" spans="1:30" ht="12"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row>
    <row r="62" spans="1:30" ht="12"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row>
    <row r="63" spans="1:30" ht="12"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row>
    <row r="64" spans="1:30" ht="12"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row>
    <row r="65" spans="1:30" ht="12"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row>
    <row r="66" spans="1:30" ht="12"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row>
    <row r="67" spans="1:30" ht="12"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row>
    <row r="68" spans="1:30" ht="12"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row>
    <row r="69" spans="1:30" ht="12"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row>
    <row r="70" spans="1:30" ht="12"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row>
    <row r="71" spans="1:30" ht="12"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row>
    <row r="72" spans="1:30" ht="12"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row>
    <row r="73" spans="1:30" ht="12"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row>
    <row r="74" spans="1:30" ht="12"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row>
    <row r="75" spans="1:30" ht="12"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row>
    <row r="76" spans="1:30" ht="12"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row>
    <row r="77" spans="1:30" ht="12"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row>
    <row r="78" spans="1:30" ht="12"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row>
    <row r="79" spans="1:30" ht="12"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row>
    <row r="80" spans="1:30" ht="12"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row>
    <row r="81" spans="1:30" ht="12"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row>
    <row r="82" spans="1:30" ht="12"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row>
    <row r="83" spans="1:30" ht="12"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row>
    <row r="84" spans="1:30" ht="12"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row>
    <row r="85" spans="1:30" ht="12"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row>
    <row r="86" spans="1:30" ht="12"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row>
    <row r="87" spans="1:30" ht="12"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row>
    <row r="88" spans="1:30" ht="12"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row>
    <row r="89" spans="1:30" ht="12"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row>
    <row r="90" spans="1:30" ht="12"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row>
    <row r="91" spans="1:30" ht="12"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row>
    <row r="92" spans="1:30" ht="12"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row>
    <row r="93" spans="1:30" ht="12"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row>
    <row r="94" spans="1:30" ht="12"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row>
    <row r="95" spans="1:30" ht="12"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row>
    <row r="96" spans="1:30" ht="12"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row>
    <row r="97" spans="1:30" ht="12"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row>
    <row r="98" spans="1:30" ht="12"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row>
    <row r="99" spans="1:30" ht="12"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row>
    <row r="100" spans="1:30" ht="12"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row>
    <row r="101" spans="1:30" ht="12"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row>
    <row r="102" spans="1:30" ht="12"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row>
    <row r="103" spans="1:30" ht="12"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row>
    <row r="104" spans="1:30" ht="12"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row>
    <row r="105" spans="1:30" ht="12"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row>
    <row r="106" spans="1:30" ht="12"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row>
    <row r="107" spans="1:30" ht="12"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row>
    <row r="108" spans="1:30" ht="12"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row>
    <row r="109" spans="1:30" ht="12"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row>
    <row r="110" spans="1:30" ht="12"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row>
    <row r="111" spans="1:30" ht="12"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row>
    <row r="112" spans="1:30" ht="12"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row>
    <row r="113" spans="1:30" ht="12"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row>
    <row r="114" spans="1:30" ht="12"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row>
    <row r="115" spans="1:30" ht="12"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row>
    <row r="116" spans="1:30" ht="12"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row>
    <row r="117" spans="1:30" ht="12"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row>
    <row r="118" spans="1:30" ht="12"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row>
    <row r="119" spans="1:30" ht="12"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row>
    <row r="120" spans="1:30" ht="12"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row>
    <row r="121" spans="1:30" ht="12"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row>
    <row r="122" spans="1:30" ht="12"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row>
    <row r="123" spans="1:30" ht="12"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row>
    <row r="124" spans="1:30" ht="12"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row>
    <row r="125" spans="1:30" ht="12"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row>
    <row r="126" spans="1:30" ht="12"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row>
    <row r="127" spans="1:30" ht="12"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row>
    <row r="128" spans="1:30" ht="12"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row>
    <row r="129" spans="1:30" ht="12"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row>
    <row r="130" spans="1:30" ht="12"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row>
    <row r="131" spans="1:30" ht="12"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row>
    <row r="132" spans="1:30" ht="12"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row>
    <row r="133" spans="1:30" ht="12"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row>
    <row r="134" spans="1:30" ht="12"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row>
    <row r="135" spans="1:30" ht="12"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row>
    <row r="136" spans="1:30" ht="12"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row>
    <row r="137" spans="1:30" ht="12"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row>
    <row r="138" spans="1:30" ht="12"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row>
    <row r="139" spans="1:30" ht="12"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row>
    <row r="140" spans="1:30" ht="12"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row>
    <row r="141" spans="1:30" ht="12"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row>
    <row r="142" spans="1:30" ht="12"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row>
    <row r="143" spans="1:30" ht="12"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row>
    <row r="144" spans="1:30" ht="12"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row>
    <row r="145" spans="1:30" ht="12"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row>
    <row r="146" spans="1:30" ht="12"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row>
    <row r="147" spans="1:30" ht="12"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row>
    <row r="148" spans="1:30" ht="12"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row>
    <row r="149" spans="1:30" ht="12"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row>
    <row r="150" spans="1:30" ht="12"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row>
    <row r="151" spans="1:30" ht="12"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row>
    <row r="152" spans="1:30" ht="12"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row>
    <row r="153" spans="1:30" ht="12"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row>
    <row r="154" spans="1:30" ht="12"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row>
    <row r="155" spans="1:30" ht="12"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row>
    <row r="156" spans="1:30" ht="12"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row>
    <row r="157" spans="1:30" ht="12"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row>
    <row r="158" spans="1:30" ht="12"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row>
    <row r="159" spans="1:30" ht="12"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row>
    <row r="160" spans="1:30" ht="12"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row>
    <row r="161" spans="1:30" ht="12"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row>
    <row r="162" spans="1:30" ht="12"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row>
    <row r="163" spans="1:30" ht="12"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row>
    <row r="164" spans="1:30" ht="12"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row>
    <row r="165" spans="1:30" ht="12"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row>
    <row r="166" spans="1:30" ht="12"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row>
    <row r="167" spans="1:30" ht="12"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row>
    <row r="168" spans="1:30" ht="12"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row>
    <row r="169" spans="1:30" ht="12"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row>
    <row r="170" spans="1:30" ht="12"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row>
    <row r="171" spans="1:30" ht="12"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row>
    <row r="172" spans="1:30" ht="12"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row>
    <row r="173" spans="1:30" ht="12"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row>
    <row r="174" spans="1:30" ht="12"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row>
    <row r="175" spans="1:30" ht="12"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row>
    <row r="176" spans="1:30" ht="12"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row>
    <row r="177" spans="1:30" ht="12"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row>
    <row r="178" spans="1:30" ht="12"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row>
    <row r="179" spans="1:30" ht="12"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row>
    <row r="180" spans="1:30" ht="12"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row>
    <row r="181" spans="1:30" ht="12"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row>
    <row r="182" spans="1:30" ht="12"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row>
    <row r="183" spans="1:30" ht="12"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row>
    <row r="184" spans="1:30" ht="12"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row>
    <row r="185" spans="1:30" ht="12"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row>
    <row r="186" spans="1:30" ht="12"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row>
    <row r="187" spans="1:30" ht="12"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row>
    <row r="188" spans="1:30" ht="12"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row>
    <row r="189" spans="1:30" ht="12"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row>
    <row r="190" spans="1:30" ht="12"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row>
    <row r="191" spans="1:30" ht="12"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row>
    <row r="192" spans="1:30" ht="12"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row>
    <row r="193" spans="1:30" ht="12"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row>
    <row r="194" spans="1:30" ht="12"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row>
    <row r="195" spans="1:30" ht="12"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row>
    <row r="196" spans="1:30" ht="12"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row>
    <row r="197" spans="1:30" ht="12"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row>
    <row r="198" spans="1:30" ht="12"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row>
    <row r="199" spans="1:30" ht="12"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row>
    <row r="200" spans="1:30" ht="12"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row>
    <row r="201" spans="1:30" ht="12"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row>
    <row r="202" spans="1:30" ht="12"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row>
    <row r="203" spans="1:30" ht="12"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row>
    <row r="204" spans="1:30" ht="12"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row>
    <row r="205" spans="1:30" ht="12"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row>
    <row r="206" spans="1:30" ht="12"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row>
    <row r="207" spans="1:30" ht="12"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row>
    <row r="208" spans="1:30" ht="12"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row>
    <row r="209" spans="1:30" ht="12"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row>
    <row r="210" spans="1:30" ht="12"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row>
    <row r="211" spans="1:30" ht="12"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row>
    <row r="212" spans="1:30" ht="12"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row>
    <row r="213" spans="1:30" ht="12"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row>
    <row r="214" spans="1:30" ht="12"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row>
    <row r="215" spans="1:30" ht="12"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row>
    <row r="216" spans="1:30" ht="12"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row>
    <row r="217" spans="1:30" ht="12"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row>
    <row r="218" spans="1:30" ht="12"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row>
    <row r="219" spans="1:30" ht="12"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row>
    <row r="220" spans="1:30" ht="12"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row>
    <row r="221" spans="1:30" ht="12"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row>
    <row r="222" spans="1:30" ht="12"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row>
    <row r="223" spans="1:30" ht="12"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row>
    <row r="224" spans="1:30" ht="12"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row>
    <row r="225" spans="1:30" ht="12"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row>
    <row r="226" spans="1:30" ht="12"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row>
    <row r="227" spans="1:30" ht="12"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row>
    <row r="228" spans="1:30" ht="12"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row>
    <row r="229" spans="1:30" ht="12"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row>
    <row r="230" spans="1:30" ht="12"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row>
    <row r="231" spans="1:30" ht="12"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row>
    <row r="232" spans="1:30" ht="12"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row>
    <row r="233" spans="1:30" ht="12"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row>
    <row r="234" spans="1:30" ht="12"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row>
    <row r="235" spans="1:30" ht="12"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row>
    <row r="236" spans="1:30" ht="12"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row>
    <row r="237" spans="1:30" ht="12"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row>
    <row r="238" spans="1:30" ht="12"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row>
    <row r="239" spans="1:30" ht="12"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row>
    <row r="240" spans="1:30" ht="12"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row>
    <row r="241" spans="1:30" ht="12"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row>
    <row r="242" spans="1:30" ht="12"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row>
    <row r="243" spans="1:30" ht="12"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row>
    <row r="244" spans="1:30" ht="12"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row>
    <row r="245" spans="1:30" ht="12"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row>
    <row r="246" spans="1:30" ht="12"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row>
    <row r="247" spans="1:30" ht="12"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row>
    <row r="248" spans="1:30" ht="12"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row>
    <row r="249" spans="1:30" ht="12"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row>
    <row r="250" spans="1:30" ht="12"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row>
    <row r="251" spans="1:30" ht="12"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row>
    <row r="252" spans="1:30" ht="12"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row>
    <row r="253" spans="1:30" ht="12"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row>
    <row r="254" spans="1:30" ht="12"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row>
    <row r="255" spans="1:30" ht="12"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row>
    <row r="256" spans="1:30" ht="12"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row>
    <row r="257" spans="1:30" ht="12"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row>
    <row r="258" spans="1:30" ht="12"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row>
    <row r="259" spans="1:30" ht="12"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row>
    <row r="260" spans="1:30" ht="12"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row>
    <row r="261" spans="1:30" ht="12"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row>
    <row r="262" spans="1:30" ht="12"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row>
    <row r="263" spans="1:30" ht="12"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row>
    <row r="264" spans="1:30" ht="12"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row>
    <row r="265" spans="1:30" ht="12"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row>
    <row r="266" spans="1:30" ht="12"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row>
    <row r="267" spans="1:30" ht="12"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row>
    <row r="268" spans="1:30" ht="12"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row>
    <row r="269" spans="1:30" ht="12"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row>
    <row r="270" spans="1:30" ht="12"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row>
    <row r="271" spans="1:30" ht="12"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row>
    <row r="272" spans="1:30" ht="12"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row>
    <row r="273" spans="1:30" ht="12"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row>
    <row r="274" spans="1:30" ht="12"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row>
    <row r="275" spans="1:30" ht="12"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row>
    <row r="276" spans="1:30" ht="12"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row>
    <row r="277" spans="1:30" ht="12"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row>
    <row r="278" spans="1:30" ht="12"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row>
    <row r="279" spans="1:30" ht="12"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row>
    <row r="280" spans="1:30" ht="12"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row>
    <row r="281" spans="1:30" ht="12"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row>
    <row r="282" spans="1:30" ht="12"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row>
    <row r="283" spans="1:30" ht="12"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row>
    <row r="284" spans="1:30" ht="12"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row>
    <row r="285" spans="1:30" ht="12"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row>
    <row r="286" spans="1:30" ht="12"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row>
    <row r="287" spans="1:30" ht="12"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row>
    <row r="288" spans="1:30" ht="12"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row>
    <row r="289" spans="1:30" ht="12"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row>
    <row r="290" spans="1:30" ht="12"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row>
    <row r="291" spans="1:30" ht="12"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row>
    <row r="292" spans="1:30" ht="12"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row>
    <row r="293" spans="1:30" ht="12"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row>
    <row r="294" spans="1:30" ht="12"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row>
    <row r="295" spans="1:30" ht="12"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row>
    <row r="296" spans="1:30" ht="12"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row>
    <row r="297" spans="1:30" ht="12"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row>
    <row r="298" spans="1:30" ht="12"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row>
    <row r="299" spans="1:30" ht="12"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row>
    <row r="300" spans="1:30" ht="12"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row>
    <row r="301" spans="1:30" ht="12"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row>
    <row r="302" spans="1:30" ht="12"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row>
    <row r="303" spans="1:30" ht="12"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row>
    <row r="304" spans="1:30" ht="12"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row>
    <row r="305" spans="1:30" ht="12"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row>
    <row r="306" spans="1:30" ht="12"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row>
    <row r="307" spans="1:30" ht="12"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row>
    <row r="308" spans="1:30" ht="12"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row>
    <row r="309" spans="1:30" ht="12"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row>
    <row r="310" spans="1:30" ht="12"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row>
    <row r="311" spans="1:30" ht="12"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row>
    <row r="312" spans="1:30" ht="12"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row>
    <row r="313" spans="1:30" ht="12"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row>
    <row r="314" spans="1:30" ht="12"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row>
    <row r="315" spans="1:30" ht="12"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row>
    <row r="316" spans="1:30" ht="12"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row>
    <row r="317" spans="1:30" ht="12"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row>
    <row r="318" spans="1:30" ht="12"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row>
    <row r="319" spans="1:30" ht="12"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row>
    <row r="320" spans="1:30" ht="12"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row>
    <row r="321" spans="1:30" ht="12"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row>
    <row r="322" spans="1:30" ht="12"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row>
    <row r="323" spans="1:30" ht="12"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row>
    <row r="324" spans="1:30" ht="12"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row>
    <row r="325" spans="1:30" ht="12"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row>
    <row r="326" spans="1:30" ht="12"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row>
    <row r="327" spans="1:30" ht="12"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row>
    <row r="328" spans="1:30" ht="12"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row>
    <row r="329" spans="1:30" ht="12"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row>
    <row r="330" spans="1:30" ht="12"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row>
    <row r="331" spans="1:30" ht="12"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row>
    <row r="332" spans="1:30" ht="12"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row>
    <row r="333" spans="1:30" ht="12"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row>
    <row r="334" spans="1:30" ht="12"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row>
    <row r="335" spans="1:30" ht="12"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row>
    <row r="336" spans="1:30" ht="12"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row>
    <row r="337" spans="1:30" ht="12"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row>
    <row r="338" spans="1:30" ht="12"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row>
    <row r="339" spans="1:30" ht="12"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row>
    <row r="340" spans="1:30" ht="12"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row>
    <row r="341" spans="1:30" ht="12"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row>
    <row r="342" spans="1:30" ht="12"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row>
    <row r="343" spans="1:30" ht="12"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row>
    <row r="344" spans="1:30" ht="12"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row>
    <row r="345" spans="1:30" ht="12"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row>
    <row r="346" spans="1:30" ht="12"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row>
    <row r="347" spans="1:30" ht="12"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row>
    <row r="348" spans="1:30" ht="12"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row>
    <row r="349" spans="1:30" ht="12"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row>
    <row r="350" spans="1:30" ht="12"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row>
    <row r="351" spans="1:30" ht="12"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row>
    <row r="352" spans="1:30" ht="12"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row>
    <row r="353" spans="1:30" ht="12"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row>
    <row r="354" spans="1:30" ht="12"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row>
    <row r="355" spans="1:30" ht="12"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row>
    <row r="356" spans="1:30" ht="12"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row>
    <row r="357" spans="1:30" ht="12"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row>
    <row r="358" spans="1:30" ht="12"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row>
    <row r="359" spans="1:30" ht="12"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row>
    <row r="360" spans="1:30" ht="12"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row>
    <row r="361" spans="1:30" ht="12"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row>
    <row r="362" spans="1:30" ht="12"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row>
    <row r="363" spans="1:30" ht="12"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row>
    <row r="364" spans="1:30" ht="12"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row>
    <row r="365" spans="1:30" ht="12"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row>
    <row r="366" spans="1:30" ht="12"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row>
    <row r="367" spans="1:30" ht="12"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row>
    <row r="368" spans="1:30" ht="12"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row>
    <row r="369" spans="1:30" ht="12"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row>
    <row r="370" spans="1:30" ht="12"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row>
    <row r="371" spans="1:30" ht="12"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row>
    <row r="372" spans="1:30" ht="12"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row>
    <row r="373" spans="1:30" ht="12"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row>
    <row r="374" spans="1:30" ht="12"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row>
    <row r="375" spans="1:30" ht="12"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row>
    <row r="376" spans="1:30" ht="12"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row>
    <row r="377" spans="1:30" ht="12"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row>
    <row r="378" spans="1:30" ht="12"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row>
    <row r="379" spans="1:30" ht="12"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row>
    <row r="380" spans="1:30" ht="12"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row>
    <row r="381" spans="1:30" ht="12"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row>
    <row r="382" spans="1:30" ht="12"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row>
    <row r="383" spans="1:30" ht="12"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row>
    <row r="384" spans="1:30" ht="12"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row>
    <row r="385" spans="1:30" ht="12"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row>
    <row r="386" spans="1:30" ht="12"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row>
    <row r="387" spans="1:30" ht="12"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row>
    <row r="388" spans="1:30" ht="12"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row>
    <row r="389" spans="1:30" ht="12"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row>
    <row r="390" spans="1:30" ht="12"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row>
    <row r="391" spans="1:30" ht="12"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row>
    <row r="392" spans="1:30" ht="12"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row>
    <row r="393" spans="1:30" ht="12"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row>
    <row r="394" spans="1:30" ht="12"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row>
    <row r="395" spans="1:30" ht="12"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row>
    <row r="396" spans="1:30" ht="12"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row>
    <row r="397" spans="1:30" ht="12"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row>
    <row r="398" spans="1:30" ht="12"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row>
    <row r="399" spans="1:30" ht="12"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row>
    <row r="400" spans="1:30" ht="12"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row>
    <row r="401" spans="1:30" ht="12"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row>
    <row r="402" spans="1:30" ht="12"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row>
    <row r="403" spans="1:30" ht="12"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row>
    <row r="404" spans="1:30" ht="12"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row>
    <row r="405" spans="1:30" ht="12"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row>
    <row r="406" spans="1:30" ht="12"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row>
    <row r="407" spans="1:30" ht="12"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row>
    <row r="408" spans="1:30" ht="12"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row>
    <row r="409" spans="1:30" ht="12"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row>
    <row r="410" spans="1:30" ht="12"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row>
    <row r="411" spans="1:30" ht="12"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row>
    <row r="412" spans="1:30" ht="12"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row>
    <row r="413" spans="1:30" ht="12"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row>
    <row r="414" spans="1:30" ht="12"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row>
    <row r="415" spans="1:30" ht="12"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row>
    <row r="416" spans="1:30" ht="12"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row>
    <row r="417" spans="1:30" ht="12"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row>
    <row r="418" spans="1:30" ht="12"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row>
    <row r="419" spans="1:30" ht="12"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row>
    <row r="420" spans="1:30" ht="12"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row>
    <row r="421" spans="1:30" ht="12"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row>
    <row r="422" spans="1:30" ht="12"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row>
    <row r="423" spans="1:30" ht="12"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row>
    <row r="424" spans="1:30" ht="12"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row>
    <row r="425" spans="1:30" ht="12"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row>
    <row r="426" spans="1:30" ht="12"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row>
    <row r="427" spans="1:30" ht="12"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row>
    <row r="428" spans="1:30" ht="12"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row>
    <row r="429" spans="1:30" ht="12"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row>
    <row r="430" spans="1:30" ht="12"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row>
    <row r="431" spans="1:30" ht="12"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row>
    <row r="432" spans="1:30" ht="12"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row>
    <row r="433" spans="1:30" ht="12"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row>
    <row r="434" spans="1:30" ht="12"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row>
    <row r="435" spans="1:30" ht="12"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row>
    <row r="436" spans="1:30" ht="12"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row>
    <row r="437" spans="1:30" ht="12"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row>
    <row r="438" spans="1:30" ht="12"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row>
    <row r="439" spans="1:30" ht="12"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row>
    <row r="440" spans="1:30" ht="12"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row>
    <row r="441" spans="1:30" ht="12"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row>
    <row r="442" spans="1:30" ht="12"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row>
    <row r="443" spans="1:30" ht="12"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row>
    <row r="444" spans="1:30" ht="12"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row>
    <row r="445" spans="1:30" ht="12"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row>
    <row r="446" spans="1:30" ht="12"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row>
    <row r="447" spans="1:30" ht="12"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row>
    <row r="448" spans="1:30" ht="12"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row>
    <row r="449" spans="1:30" ht="12"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row>
    <row r="450" spans="1:30" ht="12"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row>
    <row r="451" spans="1:30" ht="12"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row>
    <row r="452" spans="1:30" ht="12"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row>
    <row r="453" spans="1:30" ht="12"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row>
    <row r="454" spans="1:30" ht="12"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row>
    <row r="455" spans="1:30" ht="12"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row>
    <row r="456" spans="1:30" ht="12"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row>
    <row r="457" spans="1:30" ht="12"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row>
    <row r="458" spans="1:30" ht="12"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row>
    <row r="459" spans="1:30" ht="12"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row>
    <row r="460" spans="1:30" ht="12"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row>
    <row r="461" spans="1:30" ht="12"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row>
    <row r="462" spans="1:30" ht="12"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row>
    <row r="463" spans="1:30" ht="12"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row>
    <row r="464" spans="1:30" ht="12"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row>
    <row r="465" spans="1:30" ht="12"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row>
    <row r="466" spans="1:30" ht="12"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row>
    <row r="467" spans="1:30" ht="12"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row>
    <row r="468" spans="1:30" ht="12"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row>
    <row r="469" spans="1:30" ht="12"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row>
    <row r="470" spans="1:30" ht="12"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row>
    <row r="471" spans="1:30" ht="12"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row>
    <row r="472" spans="1:30" ht="12"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row>
    <row r="473" spans="1:30" ht="12"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row>
    <row r="474" spans="1:30" ht="12"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row>
    <row r="475" spans="1:30" ht="12"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row>
    <row r="476" spans="1:30" ht="12"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row>
    <row r="477" spans="1:30" ht="12"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row>
    <row r="478" spans="1:30" ht="12"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row>
    <row r="479" spans="1:30" ht="12"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row>
    <row r="480" spans="1:30" ht="12"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row>
    <row r="481" spans="1:30" ht="12"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row>
    <row r="482" spans="1:30" ht="12"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row>
    <row r="483" spans="1:30" ht="12"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row>
    <row r="484" spans="1:30" ht="12"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row>
    <row r="485" spans="1:30" ht="12"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row>
    <row r="486" spans="1:30" ht="12"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row>
    <row r="487" spans="1:30" ht="12"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row>
    <row r="488" spans="1:30" ht="12"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row>
    <row r="489" spans="1:30" ht="12"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row>
    <row r="490" spans="1:30" ht="12"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row>
    <row r="491" spans="1:30" ht="12"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row>
    <row r="492" spans="1:30" ht="12"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row>
    <row r="493" spans="1:30" ht="12"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row>
    <row r="494" spans="1:30" ht="12"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row>
    <row r="495" spans="1:30" ht="12"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row>
    <row r="496" spans="1:30" ht="12"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row>
    <row r="497" spans="1:30" ht="12"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row>
    <row r="498" spans="1:30" ht="12"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row>
    <row r="499" spans="1:30" ht="12"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row>
    <row r="500" spans="1:30" ht="12"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row>
    <row r="501" spans="1:30" ht="12"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row>
    <row r="502" spans="1:30" ht="12"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row>
    <row r="503" spans="1:30" ht="12"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row>
    <row r="504" spans="1:30" ht="12"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row>
    <row r="505" spans="1:30" ht="12"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row>
    <row r="506" spans="1:30" ht="12"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row>
    <row r="507" spans="1:30" ht="12"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row>
    <row r="508" spans="1:30" ht="12"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row>
    <row r="509" spans="1:30" ht="12"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row>
    <row r="510" spans="1:30" ht="12"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row>
    <row r="511" spans="1:30" ht="12"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row>
    <row r="512" spans="1:30" ht="12"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row>
    <row r="513" spans="1:30" ht="12"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row>
    <row r="514" spans="1:30" ht="12"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row>
    <row r="515" spans="1:30" ht="12"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row>
    <row r="516" spans="1:30" ht="12"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row>
    <row r="517" spans="1:30" ht="12"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row>
    <row r="518" spans="1:30" ht="12"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row>
    <row r="519" spans="1:30" ht="12"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row>
    <row r="520" spans="1:30" ht="12"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row>
    <row r="521" spans="1:30" ht="12"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row>
    <row r="522" spans="1:30" ht="12"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row>
    <row r="523" spans="1:30" ht="12"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row>
    <row r="524" spans="1:30" ht="12"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row>
    <row r="525" spans="1:30" ht="12"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row>
    <row r="526" spans="1:30" ht="12"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row>
    <row r="527" spans="1:30" ht="12"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row>
    <row r="528" spans="1:30" ht="12"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row>
    <row r="529" spans="1:30" ht="12"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row>
    <row r="530" spans="1:30" ht="12"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row>
    <row r="531" spans="1:30" ht="12"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row>
    <row r="532" spans="1:30" ht="12"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row>
    <row r="533" spans="1:30" ht="12"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row>
    <row r="534" spans="1:30" ht="12"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row>
    <row r="535" spans="1:30" ht="12"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row>
    <row r="536" spans="1:30" ht="12"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row>
    <row r="537" spans="1:30" ht="12"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row>
    <row r="538" spans="1:30" ht="12"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row>
    <row r="539" spans="1:30" ht="12"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row>
    <row r="540" spans="1:30" ht="12"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row>
    <row r="541" spans="1:30" ht="12"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row>
    <row r="542" spans="1:30" ht="12"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row>
    <row r="543" spans="1:30" ht="12"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row>
    <row r="544" spans="1:30" ht="12"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row>
    <row r="545" spans="1:30" ht="12"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row>
    <row r="546" spans="1:30" ht="12"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row>
    <row r="547" spans="1:30" ht="12"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row>
    <row r="548" spans="1:30" ht="12"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row>
    <row r="549" spans="1:30" ht="12"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row>
    <row r="550" spans="1:30" ht="12"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row>
    <row r="551" spans="1:30" ht="12"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row>
    <row r="552" spans="1:30" ht="12"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row>
    <row r="553" spans="1:30" ht="12"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row>
    <row r="554" spans="1:30" ht="12"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row>
    <row r="555" spans="1:30" ht="12"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row>
    <row r="556" spans="1:30" ht="12"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row>
    <row r="557" spans="1:30" ht="12"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row>
    <row r="558" spans="1:30" ht="12"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row>
    <row r="559" spans="1:30" ht="12"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row>
    <row r="560" spans="1:30" ht="12"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row>
    <row r="561" spans="1:30" ht="12"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row>
    <row r="562" spans="1:30" ht="12"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row>
    <row r="563" spans="1:30" ht="12"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row>
    <row r="564" spans="1:30" ht="12"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row>
    <row r="565" spans="1:30" ht="12"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row>
    <row r="566" spans="1:30" ht="12"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row>
    <row r="567" spans="1:30" ht="12"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row>
    <row r="568" spans="1:30" ht="12"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row>
    <row r="569" spans="1:30" ht="12"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row>
    <row r="570" spans="1:30" ht="12"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row>
    <row r="571" spans="1:30" ht="12"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row>
    <row r="572" spans="1:30" ht="12"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row>
    <row r="573" spans="1:30" ht="12"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row>
    <row r="574" spans="1:30" ht="12"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row>
    <row r="575" spans="1:30" ht="12"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row>
    <row r="576" spans="1:30" ht="12"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row>
    <row r="577" spans="1:30" ht="12"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row>
    <row r="578" spans="1:30" ht="12"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row>
    <row r="579" spans="1:30" ht="12"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row>
    <row r="580" spans="1:30" ht="12"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row>
    <row r="581" spans="1:30" ht="12"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row>
    <row r="582" spans="1:30" ht="12"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row>
    <row r="583" spans="1:30" ht="12"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row>
    <row r="584" spans="1:30" ht="12"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row>
    <row r="585" spans="1:30" ht="12"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row>
    <row r="586" spans="1:30" ht="12"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row>
    <row r="587" spans="1:30" ht="12"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row>
    <row r="588" spans="1:30" ht="12"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row>
    <row r="589" spans="1:30" ht="12"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row>
    <row r="590" spans="1:30" ht="12"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row>
    <row r="591" spans="1:30" ht="12"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row>
    <row r="592" spans="1:30" ht="12"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row>
    <row r="593" spans="1:30" ht="12"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row>
    <row r="594" spans="1:30" ht="12"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row>
    <row r="595" spans="1:30" ht="12"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row>
    <row r="596" spans="1:30" ht="12"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row>
    <row r="597" spans="1:30" ht="12"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row>
    <row r="598" spans="1:30" ht="12"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row>
    <row r="599" spans="1:30" ht="12"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row>
    <row r="600" spans="1:30" ht="12"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row>
    <row r="601" spans="1:30" ht="12"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row>
    <row r="602" spans="1:30" ht="12"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row>
    <row r="603" spans="1:30" ht="12"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row>
    <row r="604" spans="1:30" ht="12"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row>
    <row r="605" spans="1:30" ht="12"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row>
    <row r="606" spans="1:30" ht="12"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row>
    <row r="607" spans="1:30" ht="12"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row>
    <row r="608" spans="1:30" ht="12"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row>
    <row r="609" spans="1:30" ht="12"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row>
    <row r="610" spans="1:30" ht="12"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row>
    <row r="611" spans="1:30" ht="12"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row>
    <row r="612" spans="1:30" ht="12"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row>
    <row r="613" spans="1:30" ht="12"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row>
    <row r="614" spans="1:30" ht="12"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row>
    <row r="615" spans="1:30" ht="12"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row>
    <row r="616" spans="1:30" ht="12"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row>
    <row r="617" spans="1:30" ht="12"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row>
    <row r="618" spans="1:30" ht="12"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row>
    <row r="619" spans="1:30" ht="12"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row>
    <row r="620" spans="1:30" ht="12"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row>
    <row r="621" spans="1:30" ht="12"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row>
    <row r="622" spans="1:30" ht="12"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row>
    <row r="623" spans="1:30" ht="12"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row>
    <row r="624" spans="1:30" ht="12"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row>
    <row r="625" spans="1:30" ht="12"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row>
    <row r="626" spans="1:30" ht="12"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row>
    <row r="627" spans="1:30" ht="12"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row>
    <row r="628" spans="1:30" ht="12"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row>
    <row r="629" spans="1:30" ht="12"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row>
    <row r="630" spans="1:30" ht="12"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row>
    <row r="631" spans="1:30" ht="12"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row>
    <row r="632" spans="1:30" ht="12"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row>
    <row r="633" spans="1:30" ht="12"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row>
    <row r="634" spans="1:30" ht="12"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row>
    <row r="635" spans="1:30" ht="12"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row>
    <row r="636" spans="1:30" ht="12"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row>
    <row r="637" spans="1:30" ht="12"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row>
    <row r="638" spans="1:30" ht="12"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row>
    <row r="639" spans="1:30" ht="12"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row>
    <row r="640" spans="1:30" ht="12"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row>
    <row r="641" spans="1:30" ht="12"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row>
    <row r="642" spans="1:30" ht="12"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row>
    <row r="643" spans="1:30" ht="12"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row>
    <row r="644" spans="1:30" ht="12"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row>
    <row r="645" spans="1:30" ht="12"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row>
    <row r="646" spans="1:30" ht="12"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row>
    <row r="647" spans="1:30" ht="12"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row>
    <row r="648" spans="1:30" ht="12"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row>
    <row r="649" spans="1:30" ht="12"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row>
    <row r="650" spans="1:30" ht="12"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row>
    <row r="651" spans="1:30" ht="12"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row>
    <row r="652" spans="1:30" ht="12"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row>
    <row r="653" spans="1:30" ht="12"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row>
    <row r="654" spans="1:30" ht="12"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row>
    <row r="655" spans="1:30" ht="12"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row>
    <row r="656" spans="1:30" ht="12"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row>
    <row r="657" spans="1:30" ht="12"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row>
    <row r="658" spans="1:30" ht="12"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row>
    <row r="659" spans="1:30" ht="12"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row>
    <row r="660" spans="1:30" ht="12"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row>
    <row r="661" spans="1:30" ht="12"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row>
    <row r="662" spans="1:30" ht="12"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row>
    <row r="663" spans="1:30" ht="12"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row>
    <row r="664" spans="1:30" ht="12"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row>
    <row r="665" spans="1:30" ht="12"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row>
    <row r="666" spans="1:30" ht="12"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row>
    <row r="667" spans="1:30" ht="12"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row>
    <row r="668" spans="1:30" ht="12"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row>
    <row r="669" spans="1:30" ht="12"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row>
    <row r="670" spans="1:30" ht="12"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row>
    <row r="671" spans="1:30" ht="12"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row>
    <row r="672" spans="1:30" ht="12"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row>
    <row r="673" spans="1:30" ht="12"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row>
    <row r="674" spans="1:30" ht="12"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row>
    <row r="675" spans="1:30" ht="12"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row>
    <row r="676" spans="1:30" ht="12"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row>
    <row r="677" spans="1:30" ht="12"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row>
    <row r="678" spans="1:30" ht="12"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row>
    <row r="679" spans="1:30" ht="12"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row>
    <row r="680" spans="1:30" ht="12"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row>
    <row r="681" spans="1:30" ht="12"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row>
    <row r="682" spans="1:30" ht="12"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row>
    <row r="683" spans="1:30" ht="12"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row>
    <row r="684" spans="1:30" ht="12"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row>
    <row r="685" spans="1:30" ht="12"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row>
    <row r="686" spans="1:30" ht="12"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row>
    <row r="687" spans="1:30" ht="12"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row>
    <row r="688" spans="1:30" ht="12"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row>
    <row r="689" spans="1:30" ht="12"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row>
    <row r="690" spans="1:30" ht="12"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row>
    <row r="691" spans="1:30" ht="12"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row>
    <row r="692" spans="1:30" ht="12"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row>
    <row r="693" spans="1:30" ht="12"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row>
    <row r="694" spans="1:30" ht="12"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row>
    <row r="695" spans="1:30" ht="12"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row>
    <row r="696" spans="1:30" ht="12"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row>
    <row r="697" spans="1:30" ht="12"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row>
    <row r="698" spans="1:30" ht="12"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row>
    <row r="699" spans="1:30" ht="12"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row>
    <row r="700" spans="1:30" ht="12"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row>
    <row r="701" spans="1:30" ht="12"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row>
    <row r="702" spans="1:30" ht="12"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row>
    <row r="703" spans="1:30" ht="12"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row>
    <row r="704" spans="1:30" ht="12"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row>
    <row r="705" spans="1:30" ht="12"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row>
    <row r="706" spans="1:30" ht="12"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row>
    <row r="707" spans="1:30" ht="12"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row>
    <row r="708" spans="1:30" ht="12"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row>
    <row r="709" spans="1:30" ht="12"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row>
    <row r="710" spans="1:30" ht="12"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row>
    <row r="711" spans="1:30" ht="12"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row>
    <row r="712" spans="1:30" ht="12"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row>
    <row r="713" spans="1:30" ht="12"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row>
    <row r="714" spans="1:30" ht="12"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row>
    <row r="715" spans="1:30" ht="12"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row>
    <row r="716" spans="1:30" ht="12"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row>
    <row r="717" spans="1:30" ht="12"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row>
    <row r="718" spans="1:30" ht="12"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row>
    <row r="719" spans="1:30" ht="12"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row>
    <row r="720" spans="1:30" ht="12"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row>
    <row r="721" spans="1:30" ht="12"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row>
    <row r="722" spans="1:30" ht="12"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row>
    <row r="723" spans="1:30" ht="12"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row>
    <row r="724" spans="1:30" ht="12"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row>
    <row r="725" spans="1:30" ht="12"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row>
    <row r="726" spans="1:30" ht="12"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row>
    <row r="727" spans="1:30" ht="12"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row>
    <row r="728" spans="1:30" ht="12"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row>
    <row r="729" spans="1:30" ht="12"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row>
    <row r="730" spans="1:30" ht="12"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row>
    <row r="731" spans="1:30" ht="12"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row>
    <row r="732" spans="1:30" ht="12"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row>
    <row r="733" spans="1:30" ht="12"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row>
    <row r="734" spans="1:30" ht="12"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row>
    <row r="735" spans="1:30" ht="12"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row>
    <row r="736" spans="1:30" ht="12"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row>
    <row r="737" spans="1:30" ht="12"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row>
    <row r="738" spans="1:30" ht="12"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row>
    <row r="739" spans="1:30" ht="12"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row>
    <row r="740" spans="1:30" ht="12"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row>
    <row r="741" spans="1:30" ht="12"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row>
    <row r="742" spans="1:30" ht="12"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row>
    <row r="743" spans="1:30" ht="12"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row>
    <row r="744" spans="1:30" ht="12"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row>
    <row r="745" spans="1:30" ht="12"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row>
    <row r="746" spans="1:30" ht="12"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row>
    <row r="747" spans="1:30" ht="12"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row>
    <row r="748" spans="1:30" ht="12"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row>
    <row r="749" spans="1:30" ht="12"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row>
    <row r="750" spans="1:30" ht="12"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row>
    <row r="751" spans="1:30" ht="12"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row>
    <row r="752" spans="1:30" ht="12"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row>
    <row r="753" spans="1:30" ht="12"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row>
    <row r="754" spans="1:30" ht="12"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row>
    <row r="755" spans="1:30" ht="12"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row>
    <row r="756" spans="1:30" ht="12"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row>
    <row r="757" spans="1:30" ht="12"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row>
    <row r="758" spans="1:30" ht="12"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row>
    <row r="759" spans="1:30" ht="12"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row>
    <row r="760" spans="1:30" ht="12"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row>
    <row r="761" spans="1:30" ht="12"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row>
    <row r="762" spans="1:30" ht="12"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row>
    <row r="763" spans="1:30" ht="12"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row>
    <row r="764" spans="1:30" ht="12"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row>
    <row r="765" spans="1:30" ht="12"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row>
    <row r="766" spans="1:30" ht="12"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row>
    <row r="767" spans="1:30" ht="12"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row>
    <row r="768" spans="1:30" ht="12"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row>
    <row r="769" spans="1:30" ht="12"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row>
    <row r="770" spans="1:30" ht="12"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row>
    <row r="771" spans="1:30" ht="12"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row>
    <row r="772" spans="1:30" ht="12"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row>
    <row r="773" spans="1:30" ht="12"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row>
    <row r="774" spans="1:30" ht="12"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row>
    <row r="775" spans="1:30" ht="12"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row>
    <row r="776" spans="1:30" ht="12"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row>
    <row r="777" spans="1:30" ht="12"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row>
    <row r="778" spans="1:30" ht="12"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row>
    <row r="779" spans="1:30" ht="12"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row>
    <row r="780" spans="1:30" ht="12"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row>
    <row r="781" spans="1:30" ht="12"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row>
    <row r="782" spans="1:30" ht="12"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row>
    <row r="783" spans="1:30" ht="12"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row>
    <row r="784" spans="1:30" ht="12"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row>
    <row r="785" spans="1:30" ht="12"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row>
    <row r="786" spans="1:30" ht="12"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row>
    <row r="787" spans="1:30" ht="12"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row>
    <row r="788" spans="1:30" ht="12"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row>
    <row r="789" spans="1:30" ht="12"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row>
    <row r="790" spans="1:30" ht="12"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row>
    <row r="791" spans="1:30" ht="12"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row>
    <row r="792" spans="1:30" ht="12"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row>
    <row r="793" spans="1:30" ht="12"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row>
    <row r="794" spans="1:30" ht="12"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row>
    <row r="795" spans="1:30" ht="12"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row>
    <row r="796" spans="1:30" ht="12"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row>
    <row r="797" spans="1:30" ht="12"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row>
    <row r="798" spans="1:30" ht="12"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row>
    <row r="799" spans="1:30" ht="12"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row>
    <row r="800" spans="1:30" ht="12"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row>
    <row r="801" spans="1:30" ht="12"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row>
    <row r="802" spans="1:30" ht="12"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row>
    <row r="803" spans="1:30" ht="12"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row>
    <row r="804" spans="1:30" ht="12"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row>
    <row r="805" spans="1:30" ht="12"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row>
    <row r="806" spans="1:30" ht="12"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row>
    <row r="807" spans="1:30" ht="12"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row>
    <row r="808" spans="1:30" ht="12"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row>
    <row r="809" spans="1:30" ht="12"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row>
    <row r="810" spans="1:30" ht="12"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row>
    <row r="811" spans="1:30" ht="12"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row>
    <row r="812" spans="1:30" ht="12"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row>
    <row r="813" spans="1:30" ht="12"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row>
    <row r="814" spans="1:30" ht="12"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row>
    <row r="815" spans="1:30" ht="12"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row>
    <row r="816" spans="1:30" ht="12"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row>
    <row r="817" spans="1:30" ht="12"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row>
    <row r="818" spans="1:30" ht="12"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row>
    <row r="819" spans="1:30" ht="12"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row>
    <row r="820" spans="1:30" ht="12"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row>
    <row r="821" spans="1:30" ht="12"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row>
    <row r="822" spans="1:30" ht="12"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row>
    <row r="823" spans="1:30" ht="12"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row>
    <row r="824" spans="1:30" ht="12"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row>
    <row r="825" spans="1:30" ht="12"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row>
    <row r="826" spans="1:30" ht="12"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row>
    <row r="827" spans="1:30" ht="12"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row>
    <row r="828" spans="1:30" ht="12"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row>
    <row r="829" spans="1:30" ht="12"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row>
    <row r="830" spans="1:30" ht="12"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row>
    <row r="831" spans="1:30" ht="12"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row>
    <row r="832" spans="1:30" ht="12"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row>
    <row r="833" spans="1:30" ht="12"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row>
    <row r="834" spans="1:30" ht="12"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row>
    <row r="835" spans="1:30" ht="12"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row>
    <row r="836" spans="1:30" ht="12"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row>
    <row r="837" spans="1:30" ht="12"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row>
    <row r="838" spans="1:30" ht="12"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row>
    <row r="839" spans="1:30" ht="12"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row>
    <row r="840" spans="1:30" ht="12"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row>
    <row r="841" spans="1:30" ht="12"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row>
    <row r="842" spans="1:30" ht="12"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row>
    <row r="843" spans="1:30" ht="12"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row>
    <row r="844" spans="1:30" ht="12"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row>
    <row r="845" spans="1:30" ht="12"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row>
    <row r="846" spans="1:30" ht="12"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row>
    <row r="847" spans="1:30" ht="12"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row>
    <row r="848" spans="1:30" ht="12"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row>
    <row r="849" spans="1:30" ht="12"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row>
    <row r="850" spans="1:30" ht="12"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row>
    <row r="851" spans="1:30" ht="12"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row>
    <row r="852" spans="1:30" ht="12"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row>
    <row r="853" spans="1:30" ht="12"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row>
    <row r="854" spans="1:30" ht="12"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row>
    <row r="855" spans="1:30" ht="12"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row>
    <row r="856" spans="1:30" ht="12"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row>
    <row r="857" spans="1:30" ht="12"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row>
    <row r="858" spans="1:30" ht="12"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row>
    <row r="859" spans="1:30" ht="12"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row>
    <row r="860" spans="1:30" ht="12"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row>
    <row r="861" spans="1:30" ht="12"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row>
    <row r="862" spans="1:30" ht="12"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row>
    <row r="863" spans="1:30" ht="12"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row>
    <row r="864" spans="1:30" ht="12"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row>
    <row r="865" spans="1:30" ht="12"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row>
    <row r="866" spans="1:30" ht="12"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row>
    <row r="867" spans="1:30" ht="12"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row>
    <row r="868" spans="1:30" ht="12"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row>
    <row r="869" spans="1:30" ht="12"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row>
    <row r="870" spans="1:30" ht="12"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row>
    <row r="871" spans="1:30" ht="12"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row>
    <row r="872" spans="1:30" ht="12"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row>
    <row r="873" spans="1:30" ht="12"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row>
    <row r="874" spans="1:30" ht="12"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row>
    <row r="875" spans="1:30" ht="12"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row>
    <row r="876" spans="1:30" ht="12"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row>
    <row r="877" spans="1:30" ht="12"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row>
    <row r="878" spans="1:30" ht="12"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row>
    <row r="879" spans="1:30" ht="12"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row>
    <row r="880" spans="1:30" ht="12"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row>
    <row r="881" spans="1:30" ht="12"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row>
    <row r="882" spans="1:30" ht="12"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row>
    <row r="883" spans="1:30" ht="12"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row>
    <row r="884" spans="1:30" ht="12"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row>
    <row r="885" spans="1:30" ht="12"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row>
    <row r="886" spans="1:30" ht="12"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row>
    <row r="887" spans="1:30" ht="12"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row>
    <row r="888" spans="1:30" ht="12"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row>
    <row r="889" spans="1:30" ht="12"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row>
    <row r="890" spans="1:30" ht="12"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row>
    <row r="891" spans="1:30" ht="12"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row>
    <row r="892" spans="1:30" ht="12"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row>
    <row r="893" spans="1:30" ht="12"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row>
    <row r="894" spans="1:30" ht="12"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row>
    <row r="895" spans="1:30" ht="12"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row>
    <row r="896" spans="1:30" ht="12"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row>
    <row r="897" spans="1:30" ht="12"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row>
    <row r="898" spans="1:30" ht="12"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row>
    <row r="899" spans="1:30" ht="12"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row>
    <row r="900" spans="1:30" ht="12"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row>
    <row r="901" spans="1:30" ht="12"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row>
    <row r="902" spans="1:30" ht="12"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row>
    <row r="903" spans="1:30" ht="12"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row>
    <row r="904" spans="1:30" ht="12"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row>
    <row r="905" spans="1:30" ht="12"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row>
    <row r="906" spans="1:30" ht="12"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row>
    <row r="907" spans="1:30" ht="12"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row>
    <row r="908" spans="1:30" ht="12"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row>
    <row r="909" spans="1:30" ht="12"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row>
    <row r="910" spans="1:30" ht="12"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row>
    <row r="911" spans="1:30" ht="12"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row>
    <row r="912" spans="1:30" ht="12"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row>
    <row r="913" spans="1:30" ht="12"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row>
    <row r="914" spans="1:30" ht="12"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row>
    <row r="915" spans="1:30" ht="12"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row>
    <row r="916" spans="1:30" ht="12"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row>
    <row r="917" spans="1:30" ht="12"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row>
    <row r="918" spans="1:30" ht="12"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row>
    <row r="919" spans="1:30" ht="12"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row>
    <row r="920" spans="1:30" ht="12"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row>
    <row r="921" spans="1:30" ht="12"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row>
    <row r="922" spans="1:30" ht="12"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row>
    <row r="923" spans="1:30" ht="12"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row>
    <row r="924" spans="1:30" ht="12"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row>
    <row r="925" spans="1:30" ht="12"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row>
    <row r="926" spans="1:30" ht="12"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row>
    <row r="927" spans="1:30" ht="12"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row>
    <row r="928" spans="1:30" ht="12"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row>
    <row r="929" spans="1:30" ht="12"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row>
    <row r="930" spans="1:30" ht="12"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row>
    <row r="931" spans="1:30" ht="12"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row>
    <row r="932" spans="1:30" ht="12"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row>
    <row r="933" spans="1:30" ht="12"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row>
    <row r="934" spans="1:30" ht="12"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row>
    <row r="935" spans="1:30" ht="12"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row>
    <row r="936" spans="1:30" ht="12"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row>
    <row r="937" spans="1:30" ht="12"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row>
    <row r="938" spans="1:30" ht="12"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row>
    <row r="939" spans="1:30" ht="12"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row>
    <row r="940" spans="1:30" ht="12"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row>
    <row r="941" spans="1:30" ht="12"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row>
    <row r="942" spans="1:30" ht="12"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row>
    <row r="943" spans="1:30" ht="12"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row>
    <row r="944" spans="1:30" ht="12"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row>
    <row r="945" spans="1:30" ht="12"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row>
    <row r="946" spans="1:30" ht="12"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row>
    <row r="947" spans="1:30" ht="12"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row>
    <row r="948" spans="1:30" ht="12"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row>
    <row r="949" spans="1:30" ht="12"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row>
    <row r="950" spans="1:30" ht="12"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row>
    <row r="951" spans="1:30" ht="12"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row>
    <row r="952" spans="1:30" ht="12"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row>
    <row r="953" spans="1:30" ht="12"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row>
    <row r="954" spans="1:30" ht="12"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row>
    <row r="955" spans="1:30" ht="12"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row>
    <row r="956" spans="1:30" ht="12"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row>
    <row r="957" spans="1:30" ht="12"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row>
    <row r="958" spans="1:30" ht="12"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row>
    <row r="959" spans="1:30" ht="12"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row>
    <row r="960" spans="1:30" ht="12"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row>
    <row r="961" spans="1:30" ht="12"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row>
    <row r="962" spans="1:30" ht="12"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row>
    <row r="963" spans="1:30" ht="12"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row>
    <row r="964" spans="1:30" ht="12"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row>
    <row r="965" spans="1:30" ht="12"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row>
    <row r="966" spans="1:30" ht="12"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row>
    <row r="967" spans="1:30" ht="12"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row>
    <row r="968" spans="1:30" ht="12"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row>
    <row r="969" spans="1:30" ht="12"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row>
    <row r="970" spans="1:30" ht="12"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row>
    <row r="971" spans="1:30" ht="12"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row>
    <row r="972" spans="1:30" ht="12"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row>
    <row r="973" spans="1:30" ht="12"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row>
    <row r="974" spans="1:30" ht="12"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row>
    <row r="975" spans="1:30" ht="12"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row>
    <row r="976" spans="1:30" ht="12"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row>
    <row r="977" spans="1:30" ht="12"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row>
    <row r="978" spans="1:30" ht="12"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row>
    <row r="979" spans="1:30" ht="12"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row>
    <row r="980" spans="1:30" ht="12"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row>
    <row r="981" spans="1:30" ht="12"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row>
    <row r="982" spans="1:30" ht="12"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row>
    <row r="983" spans="1:30" ht="12"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row>
    <row r="984" spans="1:30" ht="12"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row>
    <row r="985" spans="1:30" ht="12"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row>
    <row r="986" spans="1:30" ht="12"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row>
    <row r="987" spans="1:30" ht="12"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row>
    <row r="988" spans="1:30" ht="12"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row>
    <row r="989" spans="1:30" ht="12"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row>
    <row r="990" spans="1:30" ht="12"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row>
    <row r="991" spans="1:30" ht="12"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row>
    <row r="992" spans="1:30" ht="12"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row>
    <row r="993" spans="1:30" ht="12"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row>
    <row r="994" spans="1:30" ht="12"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row>
    <row r="995" spans="1:30" ht="12"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row>
    <row r="996" spans="1:30" ht="12"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row>
    <row r="997" spans="1:30" ht="12"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row>
    <row r="998" spans="1:30" ht="12"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row>
  </sheetData>
  <mergeCells count="21">
    <mergeCell ref="C1:T3"/>
    <mergeCell ref="A5:V5"/>
    <mergeCell ref="A41:B41"/>
    <mergeCell ref="E41:F41"/>
    <mergeCell ref="E6:F6"/>
    <mergeCell ref="A24:B24"/>
    <mergeCell ref="E24:F24"/>
    <mergeCell ref="A32:B32"/>
    <mergeCell ref="E32:F32"/>
    <mergeCell ref="A1:B3"/>
    <mergeCell ref="A42:A49"/>
    <mergeCell ref="A50:B50"/>
    <mergeCell ref="A4:R4"/>
    <mergeCell ref="A6:B6"/>
    <mergeCell ref="A7:A21"/>
    <mergeCell ref="A22:B22"/>
    <mergeCell ref="A25:A29"/>
    <mergeCell ref="A30:B30"/>
    <mergeCell ref="A33:A38"/>
    <mergeCell ref="A39:B39"/>
    <mergeCell ref="A23:V23"/>
  </mergeCells>
  <conditionalFormatting sqref="C7:C21">
    <cfRule type="containsText" dxfId="246" priority="166" operator="containsText" text="NCU">
      <formula>NOT(ISERROR(SEARCH("NCU",C7)))</formula>
    </cfRule>
    <cfRule type="containsText" dxfId="245" priority="210" operator="containsText" text="NCU">
      <formula>NOT(ISERROR(SEARCH(("NCU"),(C7))))</formula>
    </cfRule>
    <cfRule type="containsText" dxfId="244" priority="167" operator="containsText" text="CU">
      <formula>NOT(ISERROR(SEARCH("CU",C7)))</formula>
    </cfRule>
  </conditionalFormatting>
  <conditionalFormatting sqref="C25:C29">
    <cfRule type="containsText" dxfId="243" priority="153" operator="containsText" text="CU">
      <formula>NOT(ISERROR(SEARCH("CU",C25)))</formula>
    </cfRule>
    <cfRule type="containsText" dxfId="242" priority="152" operator="containsText" text="NCU">
      <formula>NOT(ISERROR(SEARCH("NCU",C25)))</formula>
    </cfRule>
    <cfRule type="containsText" dxfId="241" priority="155" operator="containsText" text="NCU">
      <formula>NOT(ISERROR(SEARCH(("NCU"),(C25))))</formula>
    </cfRule>
  </conditionalFormatting>
  <conditionalFormatting sqref="C33:C38">
    <cfRule type="containsText" dxfId="240" priority="147" operator="containsText" text="NCU">
      <formula>NOT(ISERROR(SEARCH(("NCU"),(C33))))</formula>
    </cfRule>
    <cfRule type="containsText" dxfId="239" priority="144" operator="containsText" text="NCU">
      <formula>NOT(ISERROR(SEARCH("NCU",C33)))</formula>
    </cfRule>
    <cfRule type="containsText" dxfId="238" priority="145" operator="containsText" text="CU">
      <formula>NOT(ISERROR(SEARCH("CU",C33)))</formula>
    </cfRule>
  </conditionalFormatting>
  <conditionalFormatting sqref="C42:C49">
    <cfRule type="containsText" dxfId="237" priority="136" operator="containsText" text="NCU">
      <formula>NOT(ISERROR(SEARCH("NCU",C42)))</formula>
    </cfRule>
    <cfRule type="containsText" dxfId="236" priority="137" operator="containsText" text="CU">
      <formula>NOT(ISERROR(SEARCH("CU",C42)))</formula>
    </cfRule>
    <cfRule type="containsText" dxfId="235" priority="139" operator="containsText" text="NCU">
      <formula>NOT(ISERROR(SEARCH(("NCU"),(C42))))</formula>
    </cfRule>
  </conditionalFormatting>
  <conditionalFormatting sqref="F10">
    <cfRule type="cellIs" dxfId="234" priority="14" operator="equal">
      <formula>$Z$7</formula>
    </cfRule>
    <cfRule type="cellIs" dxfId="233" priority="13" operator="equal">
      <formula>$Z$6</formula>
    </cfRule>
  </conditionalFormatting>
  <conditionalFormatting sqref="G7:G9">
    <cfRule type="containsText" dxfId="232" priority="201" operator="containsText" text="CU">
      <formula>NOT(ISERROR(SEARCH("CU",G7)))</formula>
    </cfRule>
    <cfRule type="containsText" dxfId="231" priority="198" operator="containsText" text="NCU">
      <formula>NOT(ISERROR(SEARCH("NCU",G7)))</formula>
    </cfRule>
  </conditionalFormatting>
  <conditionalFormatting sqref="G7:G13">
    <cfRule type="containsText" dxfId="230" priority="289" operator="containsText" text="NCU">
      <formula>NOT(ISERROR(SEARCH(("NCU"),(G7))))</formula>
    </cfRule>
  </conditionalFormatting>
  <conditionalFormatting sqref="G8:G9">
    <cfRule type="containsText" dxfId="229" priority="194" operator="containsText" text="NCU">
      <formula>NOT(ISERROR(SEARCH(("NCU"),(G8))))</formula>
    </cfRule>
  </conditionalFormatting>
  <conditionalFormatting sqref="G8:G12">
    <cfRule type="containsText" dxfId="228" priority="63" operator="containsText" text="CU">
      <formula>NOT(ISERROR(SEARCH("CU",G8)))</formula>
    </cfRule>
    <cfRule type="containsText" dxfId="227" priority="62" operator="containsText" text="NCU">
      <formula>NOT(ISERROR(SEARCH("NCU",G8)))</formula>
    </cfRule>
  </conditionalFormatting>
  <conditionalFormatting sqref="G10:G12">
    <cfRule type="containsText" dxfId="226" priority="59" operator="containsText" text="NCU">
      <formula>NOT(ISERROR(SEARCH("NCU",G10)))</formula>
    </cfRule>
    <cfRule type="containsText" dxfId="225" priority="60" operator="containsText" text="CU">
      <formula>NOT(ISERROR(SEARCH("CU",G10)))</formula>
    </cfRule>
    <cfRule type="containsText" dxfId="224" priority="61" operator="containsText" text="NCU">
      <formula>NOT(ISERROR(SEARCH(("NCU"),(G10))))</formula>
    </cfRule>
  </conditionalFormatting>
  <conditionalFormatting sqref="G14:G21">
    <cfRule type="containsText" dxfId="223" priority="135" operator="containsText" text="NCU">
      <formula>NOT(ISERROR(SEARCH(("NCU"),(G14))))</formula>
    </cfRule>
    <cfRule type="containsText" dxfId="222" priority="134" operator="containsText" text="CU">
      <formula>NOT(ISERROR(SEARCH("CU",G14)))</formula>
    </cfRule>
    <cfRule type="containsText" dxfId="221" priority="133" operator="containsText" text="NCU">
      <formula>NOT(ISERROR(SEARCH("NCU",G14)))</formula>
    </cfRule>
  </conditionalFormatting>
  <conditionalFormatting sqref="G25:G29">
    <cfRule type="containsText" dxfId="220" priority="128" operator="containsText" text="CU">
      <formula>NOT(ISERROR(SEARCH("CU",G25)))</formula>
    </cfRule>
    <cfRule type="containsText" dxfId="219" priority="129" operator="containsText" text="NCU">
      <formula>NOT(ISERROR(SEARCH(("NCU"),(G25))))</formula>
    </cfRule>
    <cfRule type="containsText" dxfId="218" priority="127" operator="containsText" text="NCU">
      <formula>NOT(ISERROR(SEARCH("NCU",G25)))</formula>
    </cfRule>
  </conditionalFormatting>
  <conditionalFormatting sqref="G33:G38">
    <cfRule type="containsText" dxfId="217" priority="126" operator="containsText" text="NCU">
      <formula>NOT(ISERROR(SEARCH(("NCU"),(G33))))</formula>
    </cfRule>
    <cfRule type="containsText" dxfId="216" priority="125" operator="containsText" text="CU">
      <formula>NOT(ISERROR(SEARCH("CU",G33)))</formula>
    </cfRule>
    <cfRule type="containsText" dxfId="215" priority="124" operator="containsText" text="NCU">
      <formula>NOT(ISERROR(SEARCH("NCU",G33)))</formula>
    </cfRule>
  </conditionalFormatting>
  <conditionalFormatting sqref="G42:G49">
    <cfRule type="containsText" dxfId="214" priority="123" operator="containsText" text="NCU">
      <formula>NOT(ISERROR(SEARCH(("NCU"),(G42))))</formula>
    </cfRule>
    <cfRule type="containsText" dxfId="213" priority="122" operator="containsText" text="CU">
      <formula>NOT(ISERROR(SEARCH("CU",G42)))</formula>
    </cfRule>
    <cfRule type="containsText" dxfId="212" priority="121" operator="containsText" text="NCU">
      <formula>NOT(ISERROR(SEARCH("NCU",G42)))</formula>
    </cfRule>
  </conditionalFormatting>
  <conditionalFormatting sqref="I10:J10">
    <cfRule type="cellIs" dxfId="211" priority="10" operator="equal">
      <formula>$Z$7</formula>
    </cfRule>
    <cfRule type="cellIs" dxfId="210" priority="9" operator="equal">
      <formula>$Z$6</formula>
    </cfRule>
  </conditionalFormatting>
  <conditionalFormatting sqref="K7:K12">
    <cfRule type="containsText" dxfId="209" priority="58" operator="containsText" text="NCU">
      <formula>NOT(ISERROR(SEARCH(("NCU"),(K7))))</formula>
    </cfRule>
    <cfRule type="containsText" dxfId="208" priority="56" operator="containsText" text="NCU">
      <formula>NOT(ISERROR(SEARCH("NCU",K7)))</formula>
    </cfRule>
    <cfRule type="containsText" dxfId="207" priority="57" operator="containsText" text="CU">
      <formula>NOT(ISERROR(SEARCH("CU",K7)))</formula>
    </cfRule>
  </conditionalFormatting>
  <conditionalFormatting sqref="K10:K12">
    <cfRule type="containsText" dxfId="206" priority="54" operator="containsText" text="CU">
      <formula>NOT(ISERROR(SEARCH("CU",K10)))</formula>
    </cfRule>
    <cfRule type="containsText" dxfId="205" priority="55" operator="containsText" text="NCU">
      <formula>NOT(ISERROR(SEARCH(("NCU"),(K10))))</formula>
    </cfRule>
    <cfRule type="containsText" dxfId="204" priority="53" operator="containsText" text="NCU">
      <formula>NOT(ISERROR(SEARCH("NCU",K10)))</formula>
    </cfRule>
  </conditionalFormatting>
  <conditionalFormatting sqref="K13:K19">
    <cfRule type="containsText" dxfId="203" priority="119" operator="containsText" text="NCU">
      <formula>NOT(ISERROR(SEARCH(("NCU"),(K13))))</formula>
    </cfRule>
  </conditionalFormatting>
  <conditionalFormatting sqref="K14:K18">
    <cfRule type="containsText" dxfId="202" priority="118" operator="containsText" text="CU">
      <formula>NOT(ISERROR(SEARCH("CU",K14)))</formula>
    </cfRule>
    <cfRule type="containsText" dxfId="201" priority="117" operator="containsText" text="NCU">
      <formula>NOT(ISERROR(SEARCH("NCU",K14)))</formula>
    </cfRule>
  </conditionalFormatting>
  <conditionalFormatting sqref="K20:K21">
    <cfRule type="containsText" dxfId="200" priority="116" operator="containsText" text="NCU">
      <formula>NOT(ISERROR(SEARCH(("NCU"),(K20))))</formula>
    </cfRule>
    <cfRule type="containsText" dxfId="199" priority="114" operator="containsText" text="NCU">
      <formula>NOT(ISERROR(SEARCH("NCU",K20)))</formula>
    </cfRule>
    <cfRule type="containsText" dxfId="198" priority="115" operator="containsText" text="CU">
      <formula>NOT(ISERROR(SEARCH("CU",K20)))</formula>
    </cfRule>
  </conditionalFormatting>
  <conditionalFormatting sqref="K25:K29">
    <cfRule type="containsText" dxfId="197" priority="105" operator="containsText" text="NCU">
      <formula>NOT(ISERROR(SEARCH("NCU",K25)))</formula>
    </cfRule>
    <cfRule type="containsText" dxfId="196" priority="106" operator="containsText" text="CU">
      <formula>NOT(ISERROR(SEARCH("CU",K25)))</formula>
    </cfRule>
    <cfRule type="containsText" dxfId="195" priority="107" operator="containsText" text="NCU">
      <formula>NOT(ISERROR(SEARCH(("NCU"),(K25))))</formula>
    </cfRule>
  </conditionalFormatting>
  <conditionalFormatting sqref="K33:K38">
    <cfRule type="containsText" dxfId="194" priority="102" operator="containsText" text="NCU">
      <formula>NOT(ISERROR(SEARCH("NCU",K33)))</formula>
    </cfRule>
    <cfRule type="containsText" dxfId="193" priority="103" operator="containsText" text="CU">
      <formula>NOT(ISERROR(SEARCH("CU",K33)))</formula>
    </cfRule>
    <cfRule type="containsText" dxfId="192" priority="104" operator="containsText" text="NCU">
      <formula>NOT(ISERROR(SEARCH(("NCU"),(K33))))</formula>
    </cfRule>
  </conditionalFormatting>
  <conditionalFormatting sqref="K42:K49">
    <cfRule type="containsText" dxfId="191" priority="99" operator="containsText" text="NCU">
      <formula>NOT(ISERROR(SEARCH("NCU",K42)))</formula>
    </cfRule>
    <cfRule type="containsText" dxfId="190" priority="100" operator="containsText" text="CU">
      <formula>NOT(ISERROR(SEARCH("CU",K42)))</formula>
    </cfRule>
    <cfRule type="containsText" dxfId="189" priority="101" operator="containsText" text="NCU">
      <formula>NOT(ISERROR(SEARCH(("NCU"),(K42))))</formula>
    </cfRule>
  </conditionalFormatting>
  <conditionalFormatting sqref="M10:N10">
    <cfRule type="cellIs" dxfId="188" priority="5" operator="equal">
      <formula>$Z$6</formula>
    </cfRule>
    <cfRule type="cellIs" dxfId="187" priority="6" operator="equal">
      <formula>$Z$7</formula>
    </cfRule>
  </conditionalFormatting>
  <conditionalFormatting sqref="O7:O18 O20:O21">
    <cfRule type="containsText" dxfId="186" priority="51" operator="containsText" text="CU">
      <formula>NOT(ISERROR(SEARCH("CU",O7)))</formula>
    </cfRule>
    <cfRule type="containsText" dxfId="185" priority="50" operator="containsText" text="NCU">
      <formula>NOT(ISERROR(SEARCH("NCU",O7)))</formula>
    </cfRule>
    <cfRule type="containsText" dxfId="184" priority="52" operator="containsText" text="NCU">
      <formula>NOT(ISERROR(SEARCH(("NCU"),(O7))))</formula>
    </cfRule>
  </conditionalFormatting>
  <conditionalFormatting sqref="O19">
    <cfRule type="containsText" dxfId="183" priority="31" operator="containsText" text="NCU">
      <formula>NOT(ISERROR(SEARCH(("NCU"),(O19))))</formula>
    </cfRule>
  </conditionalFormatting>
  <conditionalFormatting sqref="O25:O29">
    <cfRule type="containsText" dxfId="182" priority="69" operator="containsText" text="NCU">
      <formula>NOT(ISERROR(SEARCH(("NCU"),(O25))))</formula>
    </cfRule>
    <cfRule type="containsText" dxfId="181" priority="67" operator="containsText" text="NCU">
      <formula>NOT(ISERROR(SEARCH("NCU",O25)))</formula>
    </cfRule>
    <cfRule type="containsText" dxfId="180" priority="68" operator="containsText" text="CU">
      <formula>NOT(ISERROR(SEARCH("CU",O25)))</formula>
    </cfRule>
  </conditionalFormatting>
  <conditionalFormatting sqref="O33:O38">
    <cfRule type="containsText" dxfId="179" priority="66" operator="containsText" text="NCU">
      <formula>NOT(ISERROR(SEARCH(("NCU"),(O33))))</formula>
    </cfRule>
    <cfRule type="containsText" dxfId="178" priority="65" operator="containsText" text="CU">
      <formula>NOT(ISERROR(SEARCH("CU",O33)))</formula>
    </cfRule>
    <cfRule type="containsText" dxfId="177" priority="64" operator="containsText" text="NCU">
      <formula>NOT(ISERROR(SEARCH("NCU",O33)))</formula>
    </cfRule>
  </conditionalFormatting>
  <conditionalFormatting sqref="O42:O46">
    <cfRule type="containsText" dxfId="176" priority="43" operator="containsText" text="NCU">
      <formula>NOT(ISERROR(SEARCH(("NCU"),(O42))))</formula>
    </cfRule>
  </conditionalFormatting>
  <conditionalFormatting sqref="O43:O45">
    <cfRule type="containsText" dxfId="175" priority="42" operator="containsText" text="CU">
      <formula>NOT(ISERROR(SEARCH("CU",O43)))</formula>
    </cfRule>
    <cfRule type="containsText" dxfId="174" priority="41" operator="containsText" text="NCU">
      <formula>NOT(ISERROR(SEARCH("NCU",O43)))</formula>
    </cfRule>
  </conditionalFormatting>
  <conditionalFormatting sqref="O47:O49">
    <cfRule type="containsText" dxfId="173" priority="33" operator="containsText" text="CU">
      <formula>NOT(ISERROR(SEARCH("CU",O47)))</formula>
    </cfRule>
    <cfRule type="containsText" dxfId="172" priority="32" operator="containsText" text="NCU">
      <formula>NOT(ISERROR(SEARCH("NCU",O47)))</formula>
    </cfRule>
    <cfRule type="containsText" dxfId="171" priority="34" operator="containsText" text="NCU">
      <formula>NOT(ISERROR(SEARCH(("NCU"),(O47))))</formula>
    </cfRule>
  </conditionalFormatting>
  <conditionalFormatting sqref="Q10:R10">
    <cfRule type="cellIs" dxfId="170" priority="2" operator="equal">
      <formula>$Z$7</formula>
    </cfRule>
    <cfRule type="cellIs" dxfId="169" priority="1" operator="equal">
      <formula>$Z$6</formula>
    </cfRule>
  </conditionalFormatting>
  <conditionalFormatting sqref="S7:S18 S20:S21">
    <cfRule type="containsText" dxfId="168" priority="30" operator="containsText" text="NCU">
      <formula>NOT(ISERROR(SEARCH(("NCU"),(S7))))</formula>
    </cfRule>
    <cfRule type="containsText" dxfId="167" priority="29" operator="containsText" text="CU">
      <formula>NOT(ISERROR(SEARCH("CU",S7)))</formula>
    </cfRule>
    <cfRule type="containsText" dxfId="166" priority="28" operator="containsText" text="NCU">
      <formula>NOT(ISERROR(SEARCH("NCU",S7)))</formula>
    </cfRule>
  </conditionalFormatting>
  <conditionalFormatting sqref="S19">
    <cfRule type="containsText" dxfId="165" priority="27" operator="containsText" text="NCU">
      <formula>NOT(ISERROR(SEARCH(("NCU"),(S19))))</formula>
    </cfRule>
  </conditionalFormatting>
  <conditionalFormatting sqref="S25:S29">
    <cfRule type="containsText" dxfId="164" priority="26" operator="containsText" text="NCU">
      <formula>NOT(ISERROR(SEARCH(("NCU"),(S25))))</formula>
    </cfRule>
    <cfRule type="containsText" dxfId="163" priority="25" operator="containsText" text="CU">
      <formula>NOT(ISERROR(SEARCH("CU",S25)))</formula>
    </cfRule>
    <cfRule type="containsText" dxfId="162" priority="24" operator="containsText" text="NCU">
      <formula>NOT(ISERROR(SEARCH("NCU",S25)))</formula>
    </cfRule>
  </conditionalFormatting>
  <conditionalFormatting sqref="S33:S38">
    <cfRule type="containsText" dxfId="161" priority="23" operator="containsText" text="NCU">
      <formula>NOT(ISERROR(SEARCH(("NCU"),(S33))))</formula>
    </cfRule>
    <cfRule type="containsText" dxfId="160" priority="22" operator="containsText" text="CU">
      <formula>NOT(ISERROR(SEARCH("CU",S33)))</formula>
    </cfRule>
    <cfRule type="containsText" dxfId="159" priority="21" operator="containsText" text="NCU">
      <formula>NOT(ISERROR(SEARCH("NCU",S33)))</formula>
    </cfRule>
  </conditionalFormatting>
  <conditionalFormatting sqref="S42:S46">
    <cfRule type="containsText" dxfId="158" priority="20" operator="containsText" text="NCU">
      <formula>NOT(ISERROR(SEARCH(("NCU"),(S42))))</formula>
    </cfRule>
  </conditionalFormatting>
  <conditionalFormatting sqref="S43:S45">
    <cfRule type="containsText" dxfId="157" priority="19" operator="containsText" text="CU">
      <formula>NOT(ISERROR(SEARCH("CU",S43)))</formula>
    </cfRule>
    <cfRule type="containsText" dxfId="156" priority="18" operator="containsText" text="NCU">
      <formula>NOT(ISERROR(SEARCH("NCU",S43)))</formula>
    </cfRule>
  </conditionalFormatting>
  <conditionalFormatting sqref="S47:S49">
    <cfRule type="containsText" dxfId="155" priority="17" operator="containsText" text="NCU">
      <formula>NOT(ISERROR(SEARCH(("NCU"),(S47))))</formula>
    </cfRule>
    <cfRule type="containsText" dxfId="154" priority="16" operator="containsText" text="CU">
      <formula>NOT(ISERROR(SEARCH("CU",S47)))</formula>
    </cfRule>
    <cfRule type="containsText" dxfId="153" priority="15" operator="containsText" text="NCU">
      <formula>NOT(ISERROR(SEARCH("NCU",S47)))</formula>
    </cfRule>
  </conditionalFormatting>
  <conditionalFormatting sqref="Y8">
    <cfRule type="containsText" dxfId="152" priority="200" operator="containsText" text="CU">
      <formula>NOT(ISERROR(SEARCH("CU",Y8)))</formula>
    </cfRule>
  </conditionalFormatting>
  <conditionalFormatting sqref="Y9">
    <cfRule type="containsText" dxfId="151" priority="199" operator="containsText" text="NCU">
      <formula>NOT(ISERROR(SEARCH("NCU",Y9)))</formula>
    </cfRule>
  </conditionalFormatting>
  <dataValidations count="1">
    <dataValidation type="list" allowBlank="1" showErrorMessage="1" sqref="K42:K49 O42:O49 K33:K38 G33:G38 C33:C38 K7:K21 O25:O29 G25:G29 C25:C29 S42:S49 C7:C21 O33:O38 C42:C49 K25:K29 G42:G49 O7:O21 S7:S21 S25:S29 S33:S38 G7:G21" xr:uid="{00000000-0002-0000-0400-000000000000}">
      <formula1>$Y$8:$Y$9</formula1>
    </dataValidation>
  </dataValidations>
  <pageMargins left="0.7" right="0.7" top="0.75" bottom="0.75" header="0" footer="0"/>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30</vt:i4>
      </vt:variant>
    </vt:vector>
  </HeadingPairs>
  <TitlesOfParts>
    <vt:vector size="35" baseType="lpstr">
      <vt:lpstr>Consolidación y Reporte</vt:lpstr>
      <vt:lpstr>MATRIZ</vt:lpstr>
      <vt:lpstr>LINEA 1</vt:lpstr>
      <vt:lpstr>LINEA 2</vt:lpstr>
      <vt:lpstr>LINEA 3</vt:lpstr>
      <vt:lpstr>'LINEA 1'!_Toc374978941</vt:lpstr>
      <vt:lpstr>'LINEA 1'!_Toc385474610</vt:lpstr>
      <vt:lpstr>'LINEA 1'!_Toc385474611</vt:lpstr>
      <vt:lpstr>'LINEA 1'!_Toc385474612</vt:lpstr>
      <vt:lpstr>'LINEA 1'!_Toc385474615</vt:lpstr>
      <vt:lpstr>'LINEA 1'!_Toc385474616</vt:lpstr>
      <vt:lpstr>'LINEA 1'!_Toc385474619</vt:lpstr>
      <vt:lpstr>'LINEA 1'!_Toc385474620</vt:lpstr>
      <vt:lpstr>'LINEA 2'!_Toc385474623</vt:lpstr>
      <vt:lpstr>'LINEA 2'!_Toc385474624</vt:lpstr>
      <vt:lpstr>'LINEA 2'!_Toc385474625</vt:lpstr>
      <vt:lpstr>'LINEA 2'!_Toc385474628</vt:lpstr>
      <vt:lpstr>'LINEA 2'!_Toc385474629</vt:lpstr>
      <vt:lpstr>'LINEA 2'!_Toc385474632</vt:lpstr>
      <vt:lpstr>'LINEA 2'!_Toc385474633</vt:lpstr>
      <vt:lpstr>'LINEA 2'!_Toc385474636</vt:lpstr>
      <vt:lpstr>'LINEA 2'!_Toc385474638</vt:lpstr>
      <vt:lpstr>'LINEA 2'!_Toc385474641</vt:lpstr>
      <vt:lpstr>'LINEA 2'!_Toc385474643</vt:lpstr>
      <vt:lpstr>'LINEA 3'!_Toc385474646</vt:lpstr>
      <vt:lpstr>'LINEA 3'!_Toc385474647</vt:lpstr>
      <vt:lpstr>'LINEA 3'!_Toc385474648</vt:lpstr>
      <vt:lpstr>'LINEA 3'!_Toc385474651</vt:lpstr>
      <vt:lpstr>'LINEA 3'!_Toc385474652</vt:lpstr>
      <vt:lpstr>'LINEA 3'!_Toc385474655</vt:lpstr>
      <vt:lpstr>'LINEA 3'!_Toc385474656</vt:lpstr>
      <vt:lpstr>'LINEA 3'!_Toc385474659</vt:lpstr>
      <vt:lpstr>'LINEA 3'!_Toc385474661</vt:lpstr>
      <vt:lpstr>MATRIZ!Área_de_impresión</vt:lpstr>
      <vt:lpstr>CU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Laura</cp:lastModifiedBy>
  <dcterms:created xsi:type="dcterms:W3CDTF">2022-08-10T18:55:03Z</dcterms:created>
  <dcterms:modified xsi:type="dcterms:W3CDTF">2023-12-26T15:59:54Z</dcterms:modified>
</cp:coreProperties>
</file>