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estor.valero\Desktop\Evaluación C&amp;I y Líneas de Acción POF (2023)\"/>
    </mc:Choice>
  </mc:AlternateContent>
  <bookViews>
    <workbookView xWindow="-120" yWindow="-120" windowWidth="20730" windowHeight="11160"/>
  </bookViews>
  <sheets>
    <sheet name="POF" sheetId="1" r:id="rId1"/>
    <sheet name="Indicador 1.1. " sheetId="2" r:id="rId2"/>
    <sheet name="Indicador 1.2. " sheetId="3" r:id="rId3"/>
    <sheet name="Indicador 1.3. " sheetId="4" r:id="rId4"/>
    <sheet name="Indicador 1.4. " sheetId="5" r:id="rId5"/>
    <sheet name="Indicador 2.1. " sheetId="6" r:id="rId6"/>
    <sheet name="Indicador 2.2. " sheetId="7" r:id="rId7"/>
    <sheet name="Indicador 2.3. " sheetId="8" r:id="rId8"/>
    <sheet name="Indicador 2.4. " sheetId="9" r:id="rId9"/>
    <sheet name="Indicador 3.1. " sheetId="10" r:id="rId10"/>
    <sheet name="Indicador 4.1. " sheetId="11" r:id="rId11"/>
    <sheet name="Indicador 5.1. " sheetId="12" r:id="rId12"/>
    <sheet name="Indicador 6.1. " sheetId="13" r:id="rId13"/>
    <sheet name="Indicador 7.1. " sheetId="14" r:id="rId14"/>
    <sheet name="Indicador 7.2. " sheetId="15" r:id="rId15"/>
  </sheets>
  <definedNames>
    <definedName name="_xlnm._FilterDatabase" localSheetId="0" hidden="1">POF!#REF!</definedName>
    <definedName name="_Toc311236975" localSheetId="0">POF!#REF!</definedName>
    <definedName name="_Toc311236978" localSheetId="0">POF!#REF!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13" l="1"/>
  <c r="S13" i="13"/>
  <c r="T12" i="13"/>
  <c r="S12" i="13"/>
  <c r="T11" i="13"/>
  <c r="S11" i="13"/>
  <c r="S14" i="13" s="1"/>
  <c r="T10" i="13"/>
  <c r="S10" i="13"/>
  <c r="S9" i="13"/>
  <c r="X8" i="11"/>
  <c r="W8" i="11"/>
  <c r="X7" i="11"/>
  <c r="W7" i="11"/>
  <c r="U17" i="7"/>
  <c r="T17" i="7"/>
  <c r="U16" i="7"/>
  <c r="T16" i="7"/>
  <c r="U15" i="7"/>
  <c r="T15" i="7"/>
  <c r="U14" i="7"/>
  <c r="T14" i="7"/>
  <c r="U13" i="7"/>
  <c r="T13" i="7"/>
  <c r="U12" i="7"/>
  <c r="T12" i="7"/>
  <c r="U11" i="7"/>
  <c r="T11" i="7"/>
  <c r="U10" i="7"/>
  <c r="T10" i="7"/>
  <c r="U9" i="7"/>
  <c r="T9" i="7"/>
  <c r="U8" i="7"/>
  <c r="T8" i="7"/>
  <c r="U7" i="7"/>
  <c r="T7" i="7"/>
  <c r="E12" i="2" l="1"/>
  <c r="D12" i="2"/>
  <c r="C12" i="2"/>
  <c r="B12" i="2"/>
  <c r="K11" i="2"/>
  <c r="K12" i="2" s="1"/>
  <c r="J11" i="2"/>
  <c r="J12" i="2" s="1"/>
  <c r="D17" i="3" l="1"/>
  <c r="C17" i="3"/>
  <c r="I12" i="2"/>
  <c r="H12" i="2"/>
  <c r="G12" i="2"/>
  <c r="F12" i="2"/>
  <c r="K10" i="2"/>
  <c r="J10" i="2"/>
  <c r="D10" i="2"/>
  <c r="C10" i="2"/>
  <c r="K9" i="2"/>
  <c r="D9" i="2"/>
  <c r="J9" i="2" s="1"/>
  <c r="J8" i="2"/>
  <c r="C8" i="2"/>
  <c r="K8" i="2" s="1"/>
  <c r="B8" i="2"/>
  <c r="K7" i="2"/>
  <c r="D7" i="2"/>
  <c r="J7" i="2" s="1"/>
  <c r="P13" i="13" l="1"/>
  <c r="O13" i="13"/>
  <c r="L13" i="13"/>
  <c r="K13" i="13"/>
  <c r="H13" i="13"/>
  <c r="G13" i="13"/>
  <c r="D13" i="13"/>
  <c r="C13" i="13"/>
  <c r="P12" i="13"/>
  <c r="O12" i="13"/>
  <c r="L12" i="13"/>
  <c r="K12" i="13"/>
  <c r="H12" i="13"/>
  <c r="G12" i="13"/>
  <c r="D12" i="13"/>
  <c r="C12" i="13"/>
  <c r="P11" i="13"/>
  <c r="O11" i="13"/>
  <c r="L11" i="13"/>
  <c r="K11" i="13"/>
  <c r="H11" i="13"/>
  <c r="G11" i="13"/>
  <c r="D11" i="13"/>
  <c r="C11" i="13"/>
  <c r="P10" i="13"/>
  <c r="O10" i="13"/>
  <c r="L10" i="13"/>
  <c r="K10" i="13"/>
  <c r="H10" i="13"/>
  <c r="G10" i="13"/>
  <c r="D10" i="13"/>
  <c r="C10" i="13"/>
  <c r="O9" i="13"/>
  <c r="K9" i="13"/>
  <c r="G9" i="13"/>
  <c r="D9" i="13"/>
  <c r="C9" i="13"/>
  <c r="O8" i="13"/>
  <c r="K8" i="13"/>
  <c r="G8" i="13"/>
  <c r="D8" i="13"/>
  <c r="C8" i="13"/>
  <c r="O7" i="13"/>
  <c r="K7" i="13"/>
  <c r="K14" i="13" s="1"/>
  <c r="G7" i="13"/>
  <c r="D7" i="13"/>
  <c r="C7" i="13"/>
  <c r="Q17" i="7"/>
  <c r="P17" i="7"/>
  <c r="M17" i="7"/>
  <c r="L17" i="7"/>
  <c r="I17" i="7"/>
  <c r="H17" i="7"/>
  <c r="E17" i="7"/>
  <c r="D17" i="7"/>
  <c r="Q16" i="7"/>
  <c r="P16" i="7"/>
  <c r="M16" i="7"/>
  <c r="L16" i="7"/>
  <c r="I16" i="7"/>
  <c r="H16" i="7"/>
  <c r="E16" i="7"/>
  <c r="D16" i="7"/>
  <c r="Q15" i="7"/>
  <c r="P15" i="7"/>
  <c r="M15" i="7"/>
  <c r="L15" i="7"/>
  <c r="I15" i="7"/>
  <c r="H15" i="7"/>
  <c r="E15" i="7"/>
  <c r="D15" i="7"/>
  <c r="Q14" i="7"/>
  <c r="P14" i="7"/>
  <c r="M14" i="7"/>
  <c r="L14" i="7"/>
  <c r="I14" i="7"/>
  <c r="H14" i="7"/>
  <c r="E14" i="7"/>
  <c r="D14" i="7"/>
  <c r="Q13" i="7"/>
  <c r="P13" i="7"/>
  <c r="M13" i="7"/>
  <c r="L13" i="7"/>
  <c r="I13" i="7"/>
  <c r="H13" i="7"/>
  <c r="E13" i="7"/>
  <c r="D13" i="7"/>
  <c r="Q12" i="7"/>
  <c r="P12" i="7"/>
  <c r="M12" i="7"/>
  <c r="L12" i="7"/>
  <c r="I12" i="7"/>
  <c r="H12" i="7"/>
  <c r="E12" i="7"/>
  <c r="D12" i="7"/>
  <c r="Q11" i="7"/>
  <c r="P11" i="7"/>
  <c r="M11" i="7"/>
  <c r="L11" i="7"/>
  <c r="I11" i="7"/>
  <c r="H11" i="7"/>
  <c r="E11" i="7"/>
  <c r="D11" i="7"/>
  <c r="Q10" i="7"/>
  <c r="P10" i="7"/>
  <c r="M10" i="7"/>
  <c r="L10" i="7"/>
  <c r="I10" i="7"/>
  <c r="H10" i="7"/>
  <c r="E10" i="7"/>
  <c r="D10" i="7"/>
  <c r="Q9" i="7"/>
  <c r="P9" i="7"/>
  <c r="M9" i="7"/>
  <c r="L9" i="7"/>
  <c r="I9" i="7"/>
  <c r="H9" i="7"/>
  <c r="E9" i="7"/>
  <c r="D9" i="7"/>
  <c r="Q8" i="7"/>
  <c r="P8" i="7"/>
  <c r="M8" i="7"/>
  <c r="L8" i="7"/>
  <c r="I8" i="7"/>
  <c r="H8" i="7"/>
  <c r="E8" i="7"/>
  <c r="D8" i="7"/>
  <c r="Q7" i="7"/>
  <c r="P7" i="7"/>
  <c r="M7" i="7"/>
  <c r="L7" i="7"/>
  <c r="I7" i="7"/>
  <c r="H7" i="7"/>
  <c r="E7" i="7"/>
  <c r="D7" i="7"/>
  <c r="C14" i="13" l="1"/>
  <c r="G14" i="13"/>
  <c r="O14" i="13"/>
  <c r="S8" i="11"/>
  <c r="R8" i="11"/>
  <c r="N8" i="11"/>
  <c r="M8" i="11"/>
  <c r="I8" i="11"/>
  <c r="H8" i="11"/>
  <c r="D8" i="11"/>
  <c r="C8" i="11"/>
  <c r="S7" i="11"/>
  <c r="R7" i="11"/>
  <c r="N7" i="11"/>
  <c r="M7" i="11"/>
  <c r="I7" i="11"/>
  <c r="H7" i="11"/>
  <c r="D7" i="11"/>
  <c r="C7" i="11"/>
  <c r="C40" i="8"/>
  <c r="B40" i="8"/>
</calcChain>
</file>

<file path=xl/sharedStrings.xml><?xml version="1.0" encoding="utf-8"?>
<sst xmlns="http://schemas.openxmlformats.org/spreadsheetml/2006/main" count="930" uniqueCount="426">
  <si>
    <t>Código</t>
  </si>
  <si>
    <t>Versión</t>
  </si>
  <si>
    <t>Fecha</t>
  </si>
  <si>
    <t>No. CRITERIO</t>
  </si>
  <si>
    <t>CRITERIO</t>
  </si>
  <si>
    <t>No. INDICADOR MADS-OIMT</t>
  </si>
  <si>
    <t>No. INDICADOR POF</t>
  </si>
  <si>
    <t>INDICADOR</t>
  </si>
  <si>
    <t>• Criterio 1</t>
  </si>
  <si>
    <t xml:space="preserve">Establecimiento de las condiciones necesarias para la ordenación forestal sostenible </t>
  </si>
  <si>
    <t>Indicador 1.2</t>
  </si>
  <si>
    <t>1.1. Indicador</t>
  </si>
  <si>
    <t>Fuentes y cantidad de recursos financieros que se invierten en la ordenación forestal, administración e investigación</t>
  </si>
  <si>
    <t xml:space="preserve">Indicador 1.4 </t>
  </si>
  <si>
    <t>1.2. Indicador</t>
  </si>
  <si>
    <t xml:space="preserve">Número de profesionales y personal técnico formado a todos los niveles para llevar a cabo y apoyar las medidas de ordenación, investigación y extensión. </t>
  </si>
  <si>
    <t>Indicador 1.6</t>
  </si>
  <si>
    <t>1.3. Indicador</t>
  </si>
  <si>
    <t>Capacidad y mecanismos para planificar la ordenación forestal sostenible y para comprobar, evaluar e informar sobre el progreso</t>
  </si>
  <si>
    <t>Indicador 1.7</t>
  </si>
  <si>
    <t>1.4. Indicador</t>
  </si>
  <si>
    <t>Existencia de medios adecuados para aumentar la concientización ciudadana sobre normas, políticas y prácticas de la ordenación forestal sostenible</t>
  </si>
  <si>
    <t>• Criterio 2</t>
  </si>
  <si>
    <t xml:space="preserve">Seguridad de los recursos forestales </t>
  </si>
  <si>
    <t>Indicador 2.1</t>
  </si>
  <si>
    <t>2.1. Indicador</t>
  </si>
  <si>
    <t>Extensión y porcentaje del territorio en bosques naturales, plantaciones forestales, tierras forestales permanentes y áreas bajo planes de uso integrado de tierras</t>
  </si>
  <si>
    <t>Indicador 2.2</t>
  </si>
  <si>
    <t>2.2. Indicador</t>
  </si>
  <si>
    <t>Extensión y porcentaje del área total de la tierra baja cada tipo de bosque</t>
  </si>
  <si>
    <t>Indicador 2.4</t>
  </si>
  <si>
    <t>2.3. Indicador</t>
  </si>
  <si>
    <t>Extensión de tierras forestales permanentes convertidas a uso no forestal permanente</t>
  </si>
  <si>
    <t>Indicador 2.5</t>
  </si>
  <si>
    <t>2.4. Indicador</t>
  </si>
  <si>
    <t xml:space="preserve">Existencia de procedimientos para controlar la invasión humana, los incendios forestales, el pastoreo y la explotación furtiva de los bosques </t>
  </si>
  <si>
    <t>• Criterio 3</t>
  </si>
  <si>
    <t xml:space="preserve">Salud  y condiciones de los ecosistema forestal </t>
  </si>
  <si>
    <t>Indicador 3.1</t>
  </si>
  <si>
    <t>3.1. Indicador</t>
  </si>
  <si>
    <t>Extensión de los daños causados por las actividades humanas dentro de las tierras forestales permanentes, grado y naturaleza</t>
  </si>
  <si>
    <t>• Criterio 4</t>
  </si>
  <si>
    <t xml:space="preserve">Producción forestal sostenible </t>
  </si>
  <si>
    <t>Indicador 4.1</t>
  </si>
  <si>
    <t>4.1. Indicador</t>
  </si>
  <si>
    <t>Extensión y porcentaje de bosques para los que se han utilizado procedimientos de inventario y estudios para definir la cantidad de los principales productos forestales y los derechos de propiedad</t>
  </si>
  <si>
    <t>• Criterio 5</t>
  </si>
  <si>
    <t xml:space="preserve">Diversidad biológica </t>
  </si>
  <si>
    <t>Indicador 5.2</t>
  </si>
  <si>
    <t>5.1. Indicador</t>
  </si>
  <si>
    <t>Existencia y puesta en práctica de procedimientos para establecer el estado de conservación de las especies de fauna y flora silvestres</t>
  </si>
  <si>
    <t>• Criterio 6</t>
  </si>
  <si>
    <t xml:space="preserve">Suelos y recursos hídricos </t>
  </si>
  <si>
    <t>Indicador 6.1</t>
  </si>
  <si>
    <t>6.1. Indicador</t>
  </si>
  <si>
    <t>Extensión y porcentaje del área ordenada principalmente para la protección del suelo y del agua.</t>
  </si>
  <si>
    <t>• Criterio 7</t>
  </si>
  <si>
    <t>Aspectos sociales, culturales y económicos</t>
  </si>
  <si>
    <t>Indicador 7.3</t>
  </si>
  <si>
    <t>7.1. Indicador</t>
  </si>
  <si>
    <t>Cantidad y valor de los productos forestales maderables y no maderables utilizados para satisfacer necesidades de uso domestico</t>
  </si>
  <si>
    <t>Indicador 7.13</t>
  </si>
  <si>
    <t>7.2. Indicador</t>
  </si>
  <si>
    <t>Factores políticos y sociales que inciden en la ordenación, manejo y uso de los bosques</t>
  </si>
  <si>
    <t>AÑO</t>
  </si>
  <si>
    <t>RECURSOS PROPIOS</t>
  </si>
  <si>
    <t>RECURSOS CONVENIOS</t>
  </si>
  <si>
    <t>OTROS FUENTES</t>
  </si>
  <si>
    <t>TOTAL RECURSO ($)</t>
  </si>
  <si>
    <t>EJECUTADO</t>
  </si>
  <si>
    <t>TOTAL</t>
  </si>
  <si>
    <t xml:space="preserve">Funciones/Cargo/Nivel </t>
  </si>
  <si>
    <t xml:space="preserve">Perfil/Rol </t>
  </si>
  <si>
    <t>Cantidad</t>
  </si>
  <si>
    <t>Ingeniera forestal  especialista en Gestión Ambiental</t>
  </si>
  <si>
    <t>Coordinador</t>
  </si>
  <si>
    <t>Ingeniero Forestal Especialista en el área ambiental</t>
  </si>
  <si>
    <t>Ingeniero Catastral y/o Ingeniera Geógrafa y Ambiental</t>
  </si>
  <si>
    <t xml:space="preserve">Profesional SIG </t>
  </si>
  <si>
    <t>Profesional Social</t>
  </si>
  <si>
    <t xml:space="preserve">Ingeniero Ambiental </t>
  </si>
  <si>
    <t xml:space="preserve"> Ingeniero Ambiental </t>
  </si>
  <si>
    <t xml:space="preserve">Apoyo Contable y Financiero </t>
  </si>
  <si>
    <t xml:space="preserve">Apoyo Jurídico </t>
  </si>
  <si>
    <t xml:space="preserve">Profesional en Derecho </t>
  </si>
  <si>
    <t xml:space="preserve">Tecnólogo </t>
  </si>
  <si>
    <t xml:space="preserve">Tecnólogos  en recursos naturales y a fines </t>
  </si>
  <si>
    <t xml:space="preserve">Técnico Operativo </t>
  </si>
  <si>
    <t xml:space="preserve">Técnico en recursos naturales y a fines </t>
  </si>
  <si>
    <t xml:space="preserve">Asistente Administrativo </t>
  </si>
  <si>
    <t xml:space="preserve">Bachiller y afines </t>
  </si>
  <si>
    <t>No.</t>
  </si>
  <si>
    <t xml:space="preserve">Descriptor </t>
  </si>
  <si>
    <t>Año 2019</t>
  </si>
  <si>
    <t>Los mecanismos para la planificación de la ordenación forestal estará basada en las directrices y lineamientos; línea base de criterios e indicadores y líneas de acción, definidas con la adopción legal del “plan general de ordenación forestal” (PGOF), mediante acuerdo No. 016 de 2013 por parte del Consejo Directivo y del proceso de ajuste y actualización del ahora plan de ordenación forestal (POF) adoptado legalmente mediante acuerdo No. 05 del 27 de marzo de 2019.</t>
  </si>
  <si>
    <t>Describir cómo se llevan a cabo las evaluaciones periódicas de recursos forestales a nivel regional y cómo se utilizan esos datos</t>
  </si>
  <si>
    <t>Se realiza a partir de lo establecido en el artículo cuarto del Acuerdo No. 05 del 27 de marzo de 2019, por el cual se aprueba el ajuste y actualización el ahora plan de ordenación forestal (POF), que definió como instrumentos de apoyo a la implementación y el seguimiento multitemporal al avance de las directrices, estrategias y lineamientos del Plan de Ordenación Forestal (POF) un nuevo marco de criterios e indicadores (C&amp;I), conformado por 7 criterios y 14 indicadores, definidos en el documento denominado: “Aplicación y evaluación de Criterios e Indicadores para la Ordenación Sostenible de Bosques” desarrollado por el Ministerio de Ambiente y Desarrollo Sostenible con el apoyo de la Organización Internacional de Maderas Tropicales – OIMT.</t>
  </si>
  <si>
    <t>Enumerar las principales limitaciones encontradas en la planificación y seguimiento del manejo forestal</t>
  </si>
  <si>
    <t>Medios Divulgativos</t>
  </si>
  <si>
    <t>Descripción</t>
  </si>
  <si>
    <t>Estimación del cubrimiento poblacional</t>
  </si>
  <si>
    <t xml:space="preserve">Cantidad </t>
  </si>
  <si>
    <t>Comunicados y Boletines de Prensa</t>
  </si>
  <si>
    <t xml:space="preserve">Piezas publicitarias y publicaciones  </t>
  </si>
  <si>
    <t xml:space="preserve">Eventos, Talleres y Reuniones </t>
  </si>
  <si>
    <t>Tipo de cobertura o usos del suelo</t>
  </si>
  <si>
    <t>Área (ha)</t>
  </si>
  <si>
    <t>(%)</t>
  </si>
  <si>
    <t>Fuente</t>
  </si>
  <si>
    <t>Áreas en bosque</t>
  </si>
  <si>
    <t>Área bajo zonificación forestal POF</t>
  </si>
  <si>
    <t>Área protegida declarada (DRMI)</t>
  </si>
  <si>
    <t>Delimitación páramos</t>
  </si>
  <si>
    <t>Año 2020</t>
  </si>
  <si>
    <t>Año 2021</t>
  </si>
  <si>
    <t>Año 2022</t>
  </si>
  <si>
    <t>Área Bosque (ha)</t>
  </si>
  <si>
    <t>%</t>
  </si>
  <si>
    <t>Área UAOF (%)</t>
  </si>
  <si>
    <t>Categoría o Nivel (Cobertura CLC 2018)</t>
  </si>
  <si>
    <t>Área (ha) año 2019 (línea base)</t>
  </si>
  <si>
    <t>Arbustal abierto</t>
  </si>
  <si>
    <t>Arbustal denso</t>
  </si>
  <si>
    <t>Bosque abierto bajo de tierra firme</t>
  </si>
  <si>
    <t>Bosque de galer¡a y/o ripario</t>
  </si>
  <si>
    <t>Bosque denso</t>
  </si>
  <si>
    <t>Bosque denso alto</t>
  </si>
  <si>
    <t>Bosque denso alto de tierra firme</t>
  </si>
  <si>
    <t>Bosque denso bajo</t>
  </si>
  <si>
    <t>Bosque denso bajo de tierra firme</t>
  </si>
  <si>
    <t>Bosque fragmentado con pastos y cultivos</t>
  </si>
  <si>
    <t>Bosque fragmentado con vegetación secundaria</t>
  </si>
  <si>
    <t>Cultivos agroforestales</t>
  </si>
  <si>
    <t>Cultivos permanentes arboreos</t>
  </si>
  <si>
    <t>Cultivos permanentes arbustivos</t>
  </si>
  <si>
    <t>Cultivos permanentes herbaceos</t>
  </si>
  <si>
    <t>Herbazal abierto</t>
  </si>
  <si>
    <t>Herbazal abierto rocoso</t>
  </si>
  <si>
    <t>Herbazal denso</t>
  </si>
  <si>
    <t>Herbazal denso de tierra firme con arbustos</t>
  </si>
  <si>
    <t>Herbazal denso de tierra firme no arbolado</t>
  </si>
  <si>
    <t>Mosaico de cultivos</t>
  </si>
  <si>
    <t>Mosaico de cultivos y espacios naturales</t>
  </si>
  <si>
    <t>Mosaico de cultivos, pastos y espacios naturales</t>
  </si>
  <si>
    <t>Mosaico de pastos con espacios naturales</t>
  </si>
  <si>
    <t>Mosaico de pastos y cultivos</t>
  </si>
  <si>
    <t>Otros cultivos transitorios</t>
  </si>
  <si>
    <t>Pastos arbolados</t>
  </si>
  <si>
    <t>Pastos enmalezados</t>
  </si>
  <si>
    <t>Pastos limpios</t>
  </si>
  <si>
    <t>Plantación forestal</t>
  </si>
  <si>
    <t>Tierras desnudas y degradadas</t>
  </si>
  <si>
    <t>Vegetación secundaria alta</t>
  </si>
  <si>
    <t>Vegetación secundaria baja</t>
  </si>
  <si>
    <t>Vegetación secundaria o en transición</t>
  </si>
  <si>
    <t>Total general</t>
  </si>
  <si>
    <t xml:space="preserve">Procedimientos </t>
  </si>
  <si>
    <t>Dependencia(s) responsable(s).</t>
  </si>
  <si>
    <t>Cambios recientes</t>
  </si>
  <si>
    <t>Decreto No. 1532 de 2019 «Por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t>
  </si>
  <si>
    <t xml:space="preserve">Mejoras propuestas </t>
  </si>
  <si>
    <t xml:space="preserve">Fortalecimiento del Sistema de monitoreo de bosques y áreas de aptitud forestal, que se concibe como un conjunto de estrategias y actividades encaminadas a: i) Generar información para la toma de decisiones a una escala regional para asegurar la conservación de los ecosistemas naturales, la biodiversidad y el patrimonio forestal de la región; ii) analizar la dinámica y los impactos producidos sobre los bosques y áreas de aptitud forestal por acciones antrópicas y naturales; y iii) orientar y alertar a las administraciones municipales y comunidades locales en la necesidad de garantizar la permanencia de los bosques naturales y el manejo apropiado de las tierras forestales. </t>
  </si>
  <si>
    <t xml:space="preserve">Posibles obstáculos </t>
  </si>
  <si>
    <t>Tipo de Actividad Humana</t>
  </si>
  <si>
    <t>Cobertura CLC</t>
  </si>
  <si>
    <t>Área Afectada (Ha) Año 2020</t>
  </si>
  <si>
    <t xml:space="preserve">Arbustales </t>
  </si>
  <si>
    <t>Arbustal abierto y Arbustal denso</t>
  </si>
  <si>
    <t>Bosque de galeria y/o ripario</t>
  </si>
  <si>
    <t>Bosque Denso</t>
  </si>
  <si>
    <t>Bosque denso, Bosque denso alto, Bosque denso alto de tierra firme, Bosque denso bajo, Bosque denso bajo de tierra firme</t>
  </si>
  <si>
    <t xml:space="preserve">Bosque fragmentado </t>
  </si>
  <si>
    <t>Bosque fragmentado con pastos y cultivos, Bosque fragmentado con vegetación secundaria</t>
  </si>
  <si>
    <t>Cultivos</t>
  </si>
  <si>
    <t>Cultivos agroforestales, Cultivos permanentes arboreos, Cultivos permanentes arbustivos, Cultivos permanentes herbaceos, Otros cultivos transitorios</t>
  </si>
  <si>
    <t>Cuerpos de agua</t>
  </si>
  <si>
    <t>Embalses,Lagunas, lagos y cienagas naturales, Ríos (50 m)</t>
  </si>
  <si>
    <t>Herbazales</t>
  </si>
  <si>
    <t>Herbazal abierto,Herbazal abierto rocoso, Herbazal denso, Herbazal denso de tierra firme con arbustos, Herbazal denso de tierra firme no arbolado</t>
  </si>
  <si>
    <t>Mosaico de cultivos, Mosaico de cultivos y espacios naturales, Mosaico de cultivos, pastos y espacios naturales, Mosaico de pastos con espacios naturales, Mosaico de pastos y cultivos</t>
  </si>
  <si>
    <t>Pastos</t>
  </si>
  <si>
    <t>Pastos arbolados,Pastos enmalezados, Pastos limpios</t>
  </si>
  <si>
    <t>Plantacion forestal</t>
  </si>
  <si>
    <t>Tejido urbano</t>
  </si>
  <si>
    <t>Tejido urbano continuo,Tejido urbano discontinuo</t>
  </si>
  <si>
    <t>Vegetación secundaria</t>
  </si>
  <si>
    <t>Vegetación secundaria alta, Vegetación secundaria baja, Vegetación secundaria o en transición</t>
  </si>
  <si>
    <t>Zonas arenosas naturales</t>
  </si>
  <si>
    <t>Zonas de extracción minera</t>
  </si>
  <si>
    <t>Zonas industriales o comerciales</t>
  </si>
  <si>
    <t>NOMBRE DEL PRODUCTO  (bienes y servicios)</t>
  </si>
  <si>
    <t xml:space="preserve">Unidad </t>
  </si>
  <si>
    <t xml:space="preserve">Estimación de los contenidos de biomasa aérea </t>
  </si>
  <si>
    <t>Estimación de los contenidos de carbono almacenado (stocks de carbono)</t>
  </si>
  <si>
    <t>Procedimientos y criterios</t>
  </si>
  <si>
    <t>Se tiene como referencia la Catalogación de las Especies Arbóreas en Categorías de Conservación según UICN (Unión Internacional para la Conservación de la Naturaleza), así como de especies en algún grado de amenazada declaradas por el Ministerio de Ambiente y Desarrollo Sostenible - MADS, el Instituto Amazónico de Investigaciones Científicas – SINCHI y  el Instituto de Investigación de Recursos Biológicos Alexander von Humboldt – IAvH.</t>
  </si>
  <si>
    <t>Se tiene como referencia los apéndices CITES (Convención sobre el Comercio Internacional de Especies Amenazadas de Fauna y Flora Silvestres), las resoluciones emitidas y vigentes del INDERENA, el Ministerio de Ambiente y Desarrollo Sostenible y la normatividad ambiental</t>
  </si>
  <si>
    <t>Se tiene como referencia la Resolución No. 495 del 2 de septiembre de 2015 (Enlace: http://corpochivor.gov.co/es/content/resoluci-n-495-del-2-de-septiembre-de-2015)., se estableció vedar por tiempo indefinido, en el territorio de jurisdicción de la Corporación, el aprovechamiento forestal de las siguientes 50 especies forestales</t>
  </si>
  <si>
    <t>Subdirección de Gestión Ambiental y Desarrollo Sostenible y Secretaria General-Autoridad Ambiental</t>
  </si>
  <si>
    <t>Listados de especies según su categoría de riesgo</t>
  </si>
  <si>
    <t xml:space="preserve">Se anexan a continuación </t>
  </si>
  <si>
    <t xml:space="preserve">Listados de normas sobre declaratorias de especies según su riesgo </t>
  </si>
  <si>
    <t>Decreto 2106 de 2019 de fecha 22 de noviembre del año en curso por el cual se dictan normas para simplificar, suprimir y reformar trámites, proceso y procedimientos innecesarios existentes en la administración pública, en especial el párrafo 2 del Artículo 125 Requisitos únicos del permiso o licencia ambiental, Parágrafo 2° “…Para el desarrollo o ejecución de proyectos, obras o actividades que requieran licencia, permiso, concesión o autorización ambiental y demás instrumentos de manejo y control ambiental que impliquen intervención de especies de la flora silvestre con veda nacional o regional, la autoridad ambiental competente, impondrá dentro del trámite de la licencia, permiso, concesión o autorización ambiental y demás instrumentos de manejo y control ambiental, las medidas a que haya lugar para garantizar la conservación de las especies vedadas, por lo anterior, no se requerirá adelantar el trámite de levantamiento parcial de veda que actualmente es solicitado…”</t>
  </si>
  <si>
    <t>De acuerdo a lo establecido en el Decreto 2106 de 2019, Artículo 125 Requisitos únicos del permiso o licencia ambiental, Parágrafo 2°, se debera reestructurar a nivel de la Corporación requisitos para el trámite de levantamiento parcial de veda regional de especimenes forestales, asi como es necesario la revisión de estado de conservación de las especies en veda regional de la Resolución No. 495 del 2 de septiembre de 2015</t>
  </si>
  <si>
    <t xml:space="preserve">Se requiere una mayor articulación entre Autoridad Ambiental-Secretaria General y Gestión Ambiental y Desarrollo Sostenible, con relación a las actuaciones permisivas que adelanta la Corporación los requisitos para el trámite de levantamiento parcial de veda regional de especimenes forestales inmersos ahora en el Plan de Aprovechamiento forestal </t>
  </si>
  <si>
    <t>% UAOF</t>
  </si>
  <si>
    <t>Valor  de  los  productos  maderables  comercializados  en mercados regionales</t>
  </si>
  <si>
    <t>Nombre Común</t>
  </si>
  <si>
    <t>Nombre Científico</t>
  </si>
  <si>
    <t>MUNICIPIO</t>
  </si>
  <si>
    <t>PRODUCTO</t>
  </si>
  <si>
    <t>DIMENSIÓN</t>
  </si>
  <si>
    <t>Volumen</t>
  </si>
  <si>
    <t>VALOR PROMEDIO ESTIMADO (4)</t>
  </si>
  <si>
    <t xml:space="preserve">Valor  de  los  productos  no maderables  comercializados en los mercados regionales </t>
  </si>
  <si>
    <t xml:space="preserve">Forma de comercialización </t>
  </si>
  <si>
    <t>VALOR PROMEDIO ESTIMADO ($)</t>
  </si>
  <si>
    <t>AÑO 2019</t>
  </si>
  <si>
    <t>AÑO 2020</t>
  </si>
  <si>
    <t>AÑO 2021</t>
  </si>
  <si>
    <t>AÑO 2022</t>
  </si>
  <si>
    <t>Factores políticos y sociales</t>
  </si>
  <si>
    <t>Actores sociales</t>
  </si>
  <si>
    <t>Aspectos en los que interviene</t>
  </si>
  <si>
    <t>Grado de incidencia</t>
  </si>
  <si>
    <t>Alto</t>
  </si>
  <si>
    <t>Medio</t>
  </si>
  <si>
    <t>Bajo</t>
  </si>
  <si>
    <t>Nulo</t>
  </si>
  <si>
    <t>1. Apertura de nuevos frentes de colonización</t>
  </si>
  <si>
    <t xml:space="preserve">Particulares </t>
  </si>
  <si>
    <t xml:space="preserve">Para el caso de la jurisdicción de Corpochivor la deforestación no planeada se da de forma atomizada considerando la forma de tenencia de la tierra y la baja productividad de los suelos o escasa tecnificación que conlleva a que se generen múltiples frentes de deforestación para contar con una mayor área de producción agrícola o pecuaria.  De acuerdo a la modelación del comportamiento futuro del bosque analizando la dinámica o cambio de bosque a no bosque (deforestación 2014-2044), los municipios con mayor pérdida de bosque serán San Luis de Gaceno con 6.015 hectáreas, Santa María con 4.258 hectáreas y Campohermoso con 3.419 hectáreas, donde se concentraría el 57% de la deforestación. </t>
  </si>
  <si>
    <t>3. Conflictos por el acceso de tierras boscosas y sus recursos</t>
  </si>
  <si>
    <t xml:space="preserve">Los mayores conflictos relacionados con el acceso de tierras boscosas y sus recursos, no se da en la jurisdicción principalmente para la obtención de productos madereros, sino se asocia más al acceso de tierras para la incorporación de actividades productivos relacionadas con la agricultura y la ganadería sumado a la forma de tenencia de la tierra que es un aspecto que incide fuertemente considerando que para el caso de la jurisdicción de los 128.645 predios registrados en la base catastral, 77.365 predios (60%) presentan un área menor a 1 hectárea lo que conlleva a impulsar procesos de  deforestación y cambio del uso del suelo en tierras que no son aptas por su vocación para actividades agropecuarias.
</t>
  </si>
  <si>
    <t>5. Expansión de la frontera agrícola</t>
  </si>
  <si>
    <t xml:space="preserve">Con relación a la transición de la cobertura de bosque a otros usos del suelo (no bosque) entre el periodo 2005 a 2014, aproximadamente 4.862 hectáreas correspondientes al 39% de los bosques deforestados, pasaron a ser pastos para uso de producción pecuaria. Un total de 7.022 hectáreas correspondientes al 56% del área deforestada, pasó a otros usos de la tierra que corresponde a coberturas heterogéneas o de mosaico, el 4% de los bosques deforestados (534 hectáreas), pasaron a cultivos perennes y el 1% (86 hectáreas) a otros usos del suelo. </t>
  </si>
  <si>
    <t>6. Construcción de obras de infraestructura</t>
  </si>
  <si>
    <t xml:space="preserve">Empresas y Entidades Estatales o publicas </t>
  </si>
  <si>
    <t>El desarrollo de actividades que conlleve la construcción de infraestructura para acueductos, construcciones publicas rurales, infraestructura para recreación pasiva, senderismo e interpretación paisajística, redes de distribución, investigación arqueológica, monitoreo ambiental, construcción de vías, carreteras o caminos, así como el montaje de infraestructura temporal que conlleve apertura de accesos, descapote o eliminación total o parcial de coberturas vegetales, para la jurisdicción de Corpochivor, se consideran no son motores relevantes de deforestación.</t>
  </si>
  <si>
    <t>7. Consumo y producción maderera para la industria y comercio</t>
  </si>
  <si>
    <t>8. Predominio de la "explotación minera" en el uso de los bosques</t>
  </si>
  <si>
    <t xml:space="preserve">Particulares y Empresas privadas </t>
  </si>
  <si>
    <t>El desarrollo de actividades de explotación minera que incida en la ordenación, manejo y uso de los bosques, para la jurisdicción de Corpochivor no es relevante y se ampara generalmente en procesos licenciados o bajo permiso de aprovechamiento forestal si son requeridos realizarse, por cuanto se consideran no son motores relevantes de deforestación, pero si se deben contemplar para casos puntuales que se dan en el territorio para la explotación de carbón y material de arrastre.</t>
  </si>
  <si>
    <t xml:space="preserve">9. Conocimientos técnicos y culturales, en manejo sustentable, de los distintos tipos de bosque natural                        </t>
  </si>
  <si>
    <t xml:space="preserve">Corpochivor y la Academia </t>
  </si>
  <si>
    <t>10. Divulgación de normas, mecanismos sancionatorios, sistemas de control y seguimiento sobre los ecosistemas boscosos silvestres</t>
  </si>
  <si>
    <t>Corpochivor</t>
  </si>
  <si>
    <t>RE-OA-13</t>
  </si>
  <si>
    <t>SEGUIMIENTO AL PLAN DE ORDENACIÓN FORESTAL</t>
  </si>
  <si>
    <t>RECURSOS NACION</t>
  </si>
  <si>
    <t>APROPIACION DEFINITIVA</t>
  </si>
  <si>
    <t>Subdirector (a) de Gestión Ambiental</t>
  </si>
  <si>
    <t>Contador Publico</t>
  </si>
  <si>
    <t>Descriptor</t>
  </si>
  <si>
    <t>Relación de áreas forestales productoras y protectoras-productoras declaradas</t>
  </si>
  <si>
    <t>La zonificación del plan de ordenación forestal (POF), adoptada legalmente mediante acuerdo No. 05 del 27 de marzo de 2019 definida con base en lo dispuesto en el decreto único reglamentario No. 1076 de 2015, artículo 2.2.1.1.7.16. áreas forestales, determino que las áreas forestales protectoras corresponden a 55.978 hectáreas y las áreas forestales productoras a 161.457 hectáreas de la unidad de ordenación forestal (UOF) que comprende la jurisdicción de Corpochivor.</t>
  </si>
  <si>
    <t>Describa los mecanismos utilizados para planificar la ordenación forestal sostenible</t>
  </si>
  <si>
    <t>El primer aspecto relevante que se presenta como desafío a nivel institucional es la articulación de los diferentes instrumentos de planificación del territorio con las diversas estrategias que se encuentran en marcha asociadas a la gestión forestal. De igual forma, la articulación con las diferentes estrategias que se vienen adelantando a nivel nacional debe ser una prioridad en la gestión forestal. De manera complementaria, el siguiente aspecto que se debe abordar es el posicionamiento de la gestión forestal en el territorio como un proceso fundamental para el desarrollo sostenible mediante estrategias de largo plazo. Asimismo un desafío para la gestión forestal, deberá ser la adecuada valoración de los bosques, en especial para los servicios derivados del bosque. De lo anteriormente dicho, resultan dos aspectos claves que deben ser resaltados. El primero de ellos es el fortalecimiento de capacidades para la gestión forestal. El segundo aspecto está relacionado con los aspectos de financiamiento que requieren los procesos de manejo forestal, los cuales deben ser fomentados como es debido en otros procesos productivos. Finalmente, un desafío importante para la gestión forestal asociada a las áreas degradadas y ligada a la restauración ecológica, es la inclusión de las iniciativas productivas como parte de los procesos de recuperación de dichas áreas.</t>
  </si>
  <si>
    <t>32 </t>
  </si>
  <si>
    <t> 6</t>
  </si>
  <si>
    <t> 12</t>
  </si>
  <si>
    <t> Progama radial en emisoras comunitarias camino ambiental</t>
  </si>
  <si>
    <t>Población general</t>
  </si>
  <si>
    <t> 1</t>
  </si>
  <si>
    <t>3 </t>
  </si>
  <si>
    <t>1 </t>
  </si>
  <si>
    <t>Comunicaciones CORPOCHIVOR, pagina web de la corporación y correos institucionales</t>
  </si>
  <si>
    <t>Internet y Redes Sociales</t>
  </si>
  <si>
    <t> 4</t>
  </si>
  <si>
    <t> 19</t>
  </si>
  <si>
    <t> 35</t>
  </si>
  <si>
    <t>Aplicativos webs</t>
  </si>
  <si>
    <t>Portal Forestal y APP </t>
  </si>
  <si>
    <t> 0</t>
  </si>
  <si>
    <t> 38</t>
  </si>
  <si>
    <t> Las mismas hacen referencia  a los conversatorios de bosques, jornadas ambientales de siembra, socialización ERSA, y para el trámite  de aprovechamiento forestal.</t>
  </si>
  <si>
    <t> 25</t>
  </si>
  <si>
    <t>83 </t>
  </si>
  <si>
    <t>SMByC IDEAM Reporte Reporte:7427</t>
  </si>
  <si>
    <t>Aun no se ha echo oficial por parte de ideam el ultimo boletin 2020 crt diciembre</t>
  </si>
  <si>
    <t>Aun no se ha hecho oficial por parte de ideam el ultimo boletin 2020 corte diciembre</t>
  </si>
  <si>
    <t>Áreas en plantaciones forestales</t>
  </si>
  <si>
    <t>De acuerdo a la CLC 2018 generada por el SIAT Corpochivor</t>
  </si>
  <si>
    <t>Zonificación POF Acuerdo No. 05 del 27 de marzo de 2019</t>
  </si>
  <si>
    <t xml:space="preserve">Zonificación POF Acuerdo No. 05 del 27 de marzo de 2019
</t>
  </si>
  <si>
    <t>Acuerdos declaración DRMI: Páramo de Rabanal; paramo de Cristales, Castillejo o  Guacheneque; paramo  Mamapacha - Bijagual; Cuchillas Negra y Guanaque; Cuchilla San Cayetano; Cuchillas El Varal</t>
  </si>
  <si>
    <t>Acuerdos declaración DRMI: Páramo de Rabanal; paramo de Cristales, Castillejo o  Guacheneque; paramo  Mamapacha - Bijagual; Cuchillas Negra y Guanaque; Cuchilla San Cayetano; Cuchillas El Varal y Cuchilla Mesa Alta</t>
  </si>
  <si>
    <t>Delitación Paramos MADS</t>
  </si>
  <si>
    <t>SMByC IDEAM Reporte Reporte:7427 y SMBYAF Corpochivor</t>
  </si>
  <si>
    <t>Área (ha) año 2021</t>
  </si>
  <si>
    <t>Área (ha) año 2022</t>
  </si>
  <si>
    <t xml:space="preserve">Área (ha) año 2020 </t>
  </si>
  <si>
    <t>Área Afectada (Ha) Año 2019 (línea base: Cobertura CLC 2018)</t>
  </si>
  <si>
    <t>Área Afectada (Ha) Año 2021</t>
  </si>
  <si>
    <t>Área Afectada (Ha) Año 2022</t>
  </si>
  <si>
    <t xml:space="preserve">Toneladas </t>
  </si>
  <si>
    <t xml:space="preserve">Toneladas de CO2e </t>
  </si>
  <si>
    <t>Nota Fuente: Valero, F. (2014) Estimaciones de las reservas potenciales de Carbono almacenado en la biomasa aérea en los bosques naturales ubicados en el sur oriente del departamento de Boyacá-Colombia, jurisdicción de la Corporación Autónoma Regional de Chivor, CORPOCHIVOR, y su potencial como sumideros de Carbono. Continúa igual ya que las áreas siguen siendo las mismas</t>
  </si>
  <si>
    <t>Red de monitoreo de las 16 parcelas permanentes de Corpochivor</t>
  </si>
  <si>
    <t xml:space="preserve">Acuerdos declaración DRMI: Páramo de Rabanal; paramo de Cristales, Castillejo o  Guacheneque; paramo  Mamapacha - Bijagual; Cuchillas Negra y Guanaque; Cuchilla San Cayetano; Cuchillas El Varal </t>
  </si>
  <si>
    <t>Acuerdos declaración DRMI: Páramo de Rabanal; paramo de Cristales, Castillejo o  Guacheneque; paramo  Mamapacha - Bijagual; Cuchillas Negra y Guanaque; Cuchilla San Cayetano; Cuchillas El Vara</t>
  </si>
  <si>
    <t xml:space="preserve">SMByC IDEAM Reporte Reporte:7427 y SIAT Corpochivor </t>
  </si>
  <si>
    <t>Pino Patula</t>
  </si>
  <si>
    <t>Pinus patula</t>
  </si>
  <si>
    <t xml:space="preserve">Garagoa </t>
  </si>
  <si>
    <t>Pieza</t>
  </si>
  <si>
    <t>10*10*3</t>
  </si>
  <si>
    <t xml:space="preserve">Guateque </t>
  </si>
  <si>
    <t>Ramiriquí</t>
  </si>
  <si>
    <t>Cipres</t>
  </si>
  <si>
    <t>Cupresus sp</t>
  </si>
  <si>
    <t>Eucalipto</t>
  </si>
  <si>
    <t>Eucalyptus sp</t>
  </si>
  <si>
    <t xml:space="preserve">Guadua </t>
  </si>
  <si>
    <t>Guadua Angustifolia Kunth</t>
  </si>
  <si>
    <t>Se cosecha por varas</t>
  </si>
  <si>
    <t xml:space="preserve">Una vara de $15.000 a $20,000 puesta en la finca </t>
  </si>
  <si>
    <t xml:space="preserve">Una vara de $17.000 a $25,000 puesta en la finca </t>
  </si>
  <si>
    <t xml:space="preserve">Chin </t>
  </si>
  <si>
    <t>Arundo donax</t>
  </si>
  <si>
    <t>Una Tarea (128 cañas) (+/-1.28m³)</t>
  </si>
  <si>
    <t>Las personas que lo cosechan trabajan por “tareas” o por “atados”. Una tarea son 64 pares, es decir 128 cañas</t>
  </si>
  <si>
    <t>$22.000-$25.000</t>
  </si>
  <si>
    <t>$22.000-$25.001</t>
  </si>
  <si>
    <t>$22.000-$25.002</t>
  </si>
  <si>
    <t xml:space="preserve">Fique </t>
  </si>
  <si>
    <t>Furcraea sp</t>
  </si>
  <si>
    <t xml:space="preserve">Kilogramo 
Arroba (12.5kg)
</t>
  </si>
  <si>
    <t xml:space="preserve">Una hoja de fique representa alrededor de 150 a 200 gr de fibra, la fibra se vende por arrobas. Una arroba está representada por 160 hojas de 2 m de longitud, u 80 hojas de 4m de longitud. </t>
  </si>
  <si>
    <t>Arroba:$80.000-$120.000</t>
  </si>
  <si>
    <t>Arroba:$80.000-$120.001</t>
  </si>
  <si>
    <t>Arroba:$80.000-$120.002</t>
  </si>
  <si>
    <t>Paja blanca</t>
  </si>
  <si>
    <t>Calamagrostis effusa</t>
  </si>
  <si>
    <t>Artesanía</t>
  </si>
  <si>
    <t xml:space="preserve">Ferias y eventos </t>
  </si>
  <si>
    <t>Cesteria y sombreros $20.000-$50.001</t>
  </si>
  <si>
    <t>Cesteria y sombreros $20.000-$50.002</t>
  </si>
  <si>
    <t>Cesteria y sombreros $20.000-$50.003</t>
  </si>
  <si>
    <t>X</t>
  </si>
  <si>
    <t>Sin Información (S/I) Con relación al otorgamiento de permisos de aprovechamiento forestal por parte de la Corporación para la vigencia 2020, se tramitaron 28 solicitudes con las cuales se autorizo el aprovechamiento de 242,99metros cubicos de madera distribuido en las siguietes especies (Cedrela odorata 3,38 m3), (Cupressus lucitanica 14,70 m3), (Eucalyptus globulus 19,41), (Pinus patula 77,50 m3)</t>
  </si>
  <si>
    <t>x</t>
  </si>
  <si>
    <t xml:space="preserve">A través del contrato de obra plublica 386-21 suscrito con el  CONSORCIO RESTAURACION ECOLOGIA 2021 , con la cual se busca la  IMPLEMENTACIÓN DE ESTRATEGIA DE RESTAURACIÓN ECOLÓGICA PARA LA REHABILITACIÓN DE ÁREAS PRESTADORAS DE SERVICIOS ECOSISTÉMICOS EN LA JURISDICCIÓN DE CORPOCHIVOR” COFINANCIADO POR EL FONDO DE COMPENSACIÓN AMBIENTAL–FCA DEL MINISTERIO DE AMBIENTE Y DESARROLLO SOSTENIBLE  se apoya el Fortalecimiento y acompañamiento a viveros locales y  Capacitación en producción de especies nativas en viveros </t>
  </si>
  <si>
    <t xml:space="preserve">Se realizaron 25 socializaciones denominadas "Conversatorios de Bosques" en donde se dieron a conocer las  normas, mecanismos sancionatorios, sistemas de control y sistemas de seguimiento sobre los ecosistemas boscosos de la jurisdiccion </t>
  </si>
  <si>
    <t>Nombre del tipo de bosque</t>
  </si>
  <si>
    <t>Descripción breve</t>
  </si>
  <si>
    <t xml:space="preserve">Bosque húmedo tropical* </t>
  </si>
  <si>
    <t>Altitud &lt;800m.s.n.m; Temperatura:&gt;24°C; Precipitación 2.000-4.000 mm/año</t>
  </si>
  <si>
    <t xml:space="preserve">Bosque muy húmedo tropical* </t>
  </si>
  <si>
    <t>Altitud &lt;800m.s.n.m; Temperatura:&gt;24°C; Precipitación 4.000-8.000 mm/año</t>
  </si>
  <si>
    <t xml:space="preserve">Bosque húmedo premontano* </t>
  </si>
  <si>
    <t>Altitud 800-1.800m.s.n.m; Temperatura:18-24°C; Precipitación 1.000-2.000 mm/año</t>
  </si>
  <si>
    <t xml:space="preserve">Bosque muy húmedo premontano* </t>
  </si>
  <si>
    <t>Altitud 800-1.800m.s.n.m; Temperatura:18-24°C; Precipitación 2.000-4.000 mm/año</t>
  </si>
  <si>
    <t xml:space="preserve">Bosque pluvial premontano* </t>
  </si>
  <si>
    <t>Altitud 800-1.800m.s.n.m; Temperatura:18-24°C; Precipitación &gt;4.000 mm/año</t>
  </si>
  <si>
    <t xml:space="preserve">Bosque seco montano bajo </t>
  </si>
  <si>
    <t>Altitud 1.800-2.800 m.s.n.m; Temperatura:12-18°C; Precipitación 500-1.000 mm/año</t>
  </si>
  <si>
    <t xml:space="preserve">Bosque húmedo montano bajo* </t>
  </si>
  <si>
    <t>Altitud 1.800-2.800 m.s.n.m; Temperatura:12-18°C; Precipitación 1.000-2.000 mm/año</t>
  </si>
  <si>
    <t xml:space="preserve">Bosque muy húmedo montano bajo* </t>
  </si>
  <si>
    <t>Altitud 1.800-2.800 m.s.n.m; Temperatura:12-18°C; Precipitación 2.000-4.000 mm/año</t>
  </si>
  <si>
    <t xml:space="preserve">Bosque húmedo montano </t>
  </si>
  <si>
    <t>Altitud 2.800-3.700 m.s.n.m; Temperatura:6-12°C; Precipitación 500-1.000 mm/año</t>
  </si>
  <si>
    <t xml:space="preserve">Bosque muy húmedo montano* </t>
  </si>
  <si>
    <t>Altitud 2.800-3.700 m.s.n.m; Temperatura:6-12°C; Precipitación 1.000-2.000 mm/año</t>
  </si>
  <si>
    <t xml:space="preserve">Bosque pluvial montano </t>
  </si>
  <si>
    <t>Altitud 2.800-3.700 m.s.n.m; Temperatura:6-12°C; Precipitación &gt;2.000 mm/año</t>
  </si>
  <si>
    <t>Formato unico nacional de solicitud de aprovechamiento forestal forestales bosques naturales o plantados no registrados</t>
  </si>
  <si>
    <t xml:space="preserve">Formato unico nacional de solicitud de registro de plantaciones forestales protectoras y/o protectoras-productoras </t>
  </si>
  <si>
    <t>Formato unico nacional de solicitud de registro de plantaciones forestales protectoras y/o protectoras-productoras</t>
  </si>
  <si>
    <t>PD-AA-47, Registro del libro de operaciones; versión 2 de fecha 01/10/2020</t>
  </si>
  <si>
    <t>ER-AA-47, Registro del libro de operaciones; versión 2 de fecha 01/10/2020</t>
  </si>
  <si>
    <t>ER-AA-47,Registro del libro de operaciones; Versión 1 de fecha 01/10/2021</t>
  </si>
  <si>
    <t>PD-AA-15, Seguimiento y control Ambiental ; Versión 7 de fecha 17/12/2019</t>
  </si>
  <si>
    <t>PD-AA-11, Autorizaciones de aprovechamientos forestales; Versión 2 de fecha 13/06/2019</t>
  </si>
  <si>
    <t>PD-AA-05,
Atención infracciones ambientales Infracciones ambientales; Versión 8 de fecha 17/12/2019</t>
  </si>
  <si>
    <t>PD-AA-06, Registro del libro de operaciones; Versión 2 de fecha 14/03/2018</t>
  </si>
  <si>
    <t>Proyecto 104: seguimiento, control y vigilancia de los recursos. autoridad ambiental-secretaria general</t>
  </si>
  <si>
    <t>Proyecto:801 gestion integral del recurso forestal, Proyecto 104: seguimiento, control y vigilancia de los recursos. autoridad ambiental-secretaria general</t>
  </si>
  <si>
    <t>Proyecto:3202-1 gestion integral del recurso forestal, Proyecto 3299-1: seguimiento, control y vigilancia de los recursos. autoridad ambiental-secretaria general</t>
  </si>
  <si>
    <t>IT-AA-05 Tasa compensatoria por aprovechamiento 
forestal maderable en bosques naturales; versión 1 de fecha 11-04-2019</t>
  </si>
  <si>
    <t>PD-AA-11 Régimen de uso y aprovechamiento del recurso
flora; Versión 7 de fecha 30-07-2021</t>
  </si>
  <si>
    <t>PD-AA-13, Permiso de recolección de especímenes de especies silvestres de la biodiversidad biológica con fines de elaboración de estudios ambientales; Versión 1 de fecha 30/10/2018</t>
  </si>
  <si>
    <t>PD-AA-13, Permiso de recolección de especímenes de especies silvestres de la biodiversidad biológica con fines de elaboración de estudios ambientales; Versión 1 de fecha 30/10/2019</t>
  </si>
  <si>
    <t>PD-AA-13, Permiso de recolección de especímenes de especies silvestres de la biodiversidad biológica con fines de elaboración de estudios ambientales; Versión 1 de fecha 30/10/2020</t>
  </si>
  <si>
    <t>PD-AA-13,Permiso de recolección de especímenes de especies silvestres de la biodiversidad biológica con fines de elaboración de estudios ambientales; Versión 1 de fecha 30/10/2021</t>
  </si>
  <si>
    <t>PD-AA-14, Permiso de recolección de especímenes de especies silvestres de la biodiversidad biológica con fines de investigación científica no comercial; Versión 1 de fecha 31/10/2019</t>
  </si>
  <si>
    <t>PD-AA-14, Permiso de recolección de especímenes de especies silvestres de la biodiversidad biológica con fines de investigación científica no comercial; Versión 1 de fecha 31/10/2020</t>
  </si>
  <si>
    <t>Nota fuente: Desde el año 2019 el  Decreto 2106 de 2019 de fecha 22 de noviembre no ha sido actualizado o derogado.</t>
  </si>
  <si>
    <t xml:space="preserve">Cobertura </t>
  </si>
  <si>
    <t xml:space="preserve"> Área total bosques de la región </t>
  </si>
  <si>
    <t xml:space="preserve">Área forestal ordenada principalmente para la protección del suelo y del agua </t>
  </si>
  <si>
    <t xml:space="preserve">Superficie cubierta por Bosque Natural en áreas protegidas </t>
  </si>
  <si>
    <t xml:space="preserve">Superficie cubierta por Bosque cuenca del rio Garagoa </t>
  </si>
  <si>
    <t xml:space="preserve">Superficie cubierta por Bosque cuenca del río Lengupá </t>
  </si>
  <si>
    <t xml:space="preserve">Superficie cubierta por Bosque cuenca del rio Guavio </t>
  </si>
  <si>
    <t xml:space="preserve">Superficie cubierta por Bosque cuenca del rio Upía </t>
  </si>
  <si>
    <t>Cobertura Total</t>
  </si>
  <si>
    <r>
      <t>% UAOF</t>
    </r>
    <r>
      <rPr>
        <b/>
        <sz val="7"/>
        <color theme="1"/>
        <rFont val="Arial"/>
        <family val="2"/>
      </rPr>
      <t xml:space="preserve"> </t>
    </r>
  </si>
  <si>
    <r>
      <t>(m</t>
    </r>
    <r>
      <rPr>
        <b/>
        <vertAlign val="superscript"/>
        <sz val="8"/>
        <color theme="1"/>
        <rFont val="Arial"/>
        <family val="2"/>
      </rPr>
      <t>3</t>
    </r>
    <r>
      <rPr>
        <b/>
        <sz val="8"/>
        <color theme="1"/>
        <rFont val="Arial"/>
        <family val="2"/>
      </rPr>
      <t>)</t>
    </r>
  </si>
  <si>
    <r>
      <rPr>
        <b/>
        <sz val="11"/>
        <color rgb="FF000000"/>
        <rFont val="Arial Narrow"/>
        <family val="2"/>
      </rPr>
      <t>10</t>
    </r>
    <r>
      <rPr>
        <sz val="8"/>
        <color rgb="FF000000"/>
        <rFont val="Arial Narrow"/>
        <family val="2"/>
      </rPr>
      <t> </t>
    </r>
  </si>
  <si>
    <t>Formato unico nacional de solicitud de salvoconducto unico nacional en linea para especimenes de flora obtenidos por el aprovechamiento de cercas vivas, barreras rompevientos y/o especies frutales</t>
  </si>
  <si>
    <t xml:space="preserve">Se requiere una mayor articulación entre Autoridad Ambiental-secretaria general y Gestión Ambiental y Desarrollo Sostenible, con relación a las actuaciones permisivas que adelanta la Corporación </t>
  </si>
  <si>
    <t xml:space="preserve">Se requiere una mayor articulación entre Autoridad Ambiental-Secretaria General y Gestión Ambiental y Desarrollo Sostenible, con relación a las actuaciones permisivas que adelanta la Corporación </t>
  </si>
  <si>
    <t>s</t>
  </si>
  <si>
    <t>Año 2023</t>
  </si>
  <si>
    <t>Área (ha) año 2023</t>
  </si>
  <si>
    <t>Área Afectada (Ha) Año 2023</t>
  </si>
  <si>
    <t>AÑO 2023</t>
  </si>
  <si>
    <t xml:space="preserve">El reto primordial a nivel institucional consiste en lograr una integración eficiente de diversos instrumentos de planificación territorial con las estrategias en curso en la gestión forestal. Es fundamental enfocarse en la sincronización con las estrategias nacionales existentes. De manera adicional, se debe abordar la consolidación de la gestión forestal como un proceso esencial para el desarrollo sostenible, centrándose en estrategias de largo plazo. Valorar adecuadamente los bosques, especialmente en cuanto a los servicios que brindan, representa otro desafío significativo.De estas consideraciones, se derivan dos aspectos clave. En primer lugar, es esencial fortalecer las capacidades en gestión forestal. En segundo lugar, se subraya la importancia de asegurar un financiamiento adecuado para los procesos de manejo forestal, integrándolos de manera efectiva en otros procesos productivos. Por último, un desafío de gran relevancia para la gestión forestal, especialmente en áreas degradadas y relacionado con la restauración ecológica, implica la inclusión de iniciativas productivas como parte esencial de los procesos de recuperación de dichas áreas.
</t>
  </si>
  <si>
    <t>A corte  vigencia 2023 se presentó una participación de 1869 asistentes.</t>
  </si>
  <si>
    <t xml:space="preserve">Zonificación POF Acuerdo No. xx del 13 de diciembre de 2023
</t>
  </si>
  <si>
    <t xml:space="preserve">Nota fuente: La información para la vigencia 2021-2023, permanece igual a la ya reportada en las vigencias anteriores, ya que no se ha requerido ajustes a las capas geográficas de páramos, Uso del Suelo CLC 2018 y Bosque IDEAM. </t>
  </si>
  <si>
    <r>
      <rPr>
        <b/>
        <sz val="11"/>
        <color theme="1"/>
        <rFont val="Arial"/>
        <family val="2"/>
      </rPr>
      <t xml:space="preserve">Nota </t>
    </r>
    <r>
      <rPr>
        <sz val="11"/>
        <color theme="1"/>
        <rFont val="Arial"/>
        <family val="2"/>
      </rPr>
      <t>fuente: La información para la vigencia 2021-2022, permanece igual a la ya reportada en las vigencias anteriores, ya que no se ha requerido ajustes a las capas geográficas de páramos, Uso del Suelo CLC 2018 y Bosque IDEAM.</t>
    </r>
  </si>
  <si>
    <t xml:space="preserve">Nota fuente: La información para la vigencia 2021-2022, permanece igual a la ya reportada en las vigencias anteriores, ya que no se ha requerido ajustes a las capas geográficas de páramos, Uso del Suelo CLC 2018 y Bosque IDEAM. </t>
  </si>
  <si>
    <t> 87957</t>
  </si>
  <si>
    <t>Monitoreo de cobertura de bosque natural, para la jurisdicción de la Corporación Autónoma Regional de Chivor - Corpochivor</t>
  </si>
  <si>
    <t>Zonificación POF Acuerdo No. xx del 13 de diciembre de 2023</t>
  </si>
  <si>
    <t>Facebook,Instagram Twitter y Tiktok</t>
  </si>
  <si>
    <t>Aun no se ha hecho oficial por parte de ideam el ultimo boletin 2020 corte diciembre http://geoservicios.ideam.gov.co/CatalogoObjetos/queryByUUID?uuid=29fd9db5-44d3-41e0-902f-372d4b7c1f11.</t>
  </si>
  <si>
    <t xml:space="preserve">Nota fuente: La información para la vigencia 2021-2023, permanece igual a la ya reportada en las vigencias anteriores, ya que no se ha requerido ajustes a las capas geográficas de páramos, Uso del Suelo CLC 2018 y Bosque IDEAM. adicionalmente la última adquisición de imágenes de satélite fue en el año 2019 Uso del Suelo CLC 2018 y Bosque IDEAM. </t>
  </si>
  <si>
    <t xml:space="preserve">Radio, Televisión, portales </t>
  </si>
  <si>
    <t>Se realiza a partir de lo establecido en el artículo quinto del Acuerdo No. 16 del 13 de diciembre de 2023, por el cual se aprueba la actualización del Plan de Ordenación Forestal (POF) de la Corporación Autónoma Regional de Chivor - CORPOCHIVOR, que definió como instrumentos de apoyo a la implementación y el seguimiento multitemporal del Plan de Ordenación Forestal (POF), las tres (3) líneas de acción, como el marco de criterios e indicadores (C&amp;I) definidos por la Organización Internacional de Maderas Tropicales–OIMT, conformados para tal fin por 7 criterios y 14 indicadores.</t>
  </si>
  <si>
    <t>La zonificación del plan de ordenación forestal (POF), adoptada legalmente mediante acuerdo No. 16  del 13 de diciembre de 2023, con el fin de planificar la ordenación y manejo de los bosques y áreas de aptitud forestal, en el proceso de zonificación forestal basado en los “Lineamientos y guía para la ordenación forestal en Colombia” (Ministerio de Ambiente y Desarrollo Sostenible, 2020), realizó la alinderación de las áreas forestales protectoras y productoras, las cuales cubren un su conjunto un área de 232.839 hectáreas correspondientes al 75% de la jurisdicción de CORPOCHIVOR, respetándose las decisiones de manejo para las áreas protegidas declaradas y los complejos de páramos delimitados, que son estrategias totalmente complementarias que buscan la conservación de los ecosistemas naturales y la gestión integral del territorio y que cuentan con sus propios instrumentos de manejo y gestión. Así mismo, se determino que las áreas forestales protectoras corresponden a 111.312 hectáreas y las áreas forestales productoras a 121.527 hectáreas de la unidad de ordenación forestal (UOF).</t>
  </si>
  <si>
    <t>Los mecanismos para la planificación de la ordenación forestal estará basada en las directrices y lineamientos; línea base de criterios e indicadores y líneas de acción, definidas con la adopción legal del “plan general de ordenación forestal” (PGOF), mediante acuerdo No. 016 de 2013 por parte del Consejo Directivo y del proceso de actualización del ahora plan de ordenación forestal (POF) adoptado legalmente mediante acuerdo No. 16 del 13 de diciembre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</si>
</sst>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
    <numFmt numFmtId="165" formatCode="#,##0.0"/>
    <numFmt numFmtId="166" formatCode="0.0%"/>
  </numFmts>
  <fonts count="38" x14ac:knownFonts="1">
    <font>
      <sz val="11"/>
      <color theme="1"/>
      <name val="Calibri"/>
      <family val="2"/>
      <scheme val="minor"/>
    </font>
    <font>
      <b/>
      <sz val="18"/>
      <color theme="1"/>
      <name val="Arial"/>
      <family val="2"/>
    </font>
    <font>
      <sz val="11"/>
      <color theme="1"/>
      <name val="Arial"/>
      <family val="2"/>
    </font>
    <font>
      <sz val="12"/>
      <name val="Arial"/>
      <family val="2"/>
    </font>
    <font>
      <b/>
      <sz val="11"/>
      <color indexed="8"/>
      <name val="Calibri"/>
      <family val="2"/>
    </font>
    <font>
      <sz val="11"/>
      <color indexed="8"/>
      <name val="Calibri"/>
      <family val="2"/>
    </font>
    <font>
      <b/>
      <sz val="16"/>
      <color theme="1"/>
      <name val="Arial"/>
      <family val="2"/>
    </font>
    <font>
      <b/>
      <sz val="10"/>
      <color theme="1"/>
      <name val="Arial"/>
      <family val="2"/>
    </font>
    <font>
      <sz val="10"/>
      <name val="Arial"/>
      <family val="2"/>
    </font>
    <font>
      <sz val="10"/>
      <color theme="1"/>
      <name val="Calibri"/>
      <family val="2"/>
      <scheme val="minor"/>
    </font>
    <font>
      <sz val="12"/>
      <color theme="1"/>
      <name val="Calibri"/>
      <family val="2"/>
      <scheme val="minor"/>
    </font>
    <font>
      <b/>
      <sz val="12"/>
      <color theme="1"/>
      <name val="Arial"/>
      <family val="2"/>
    </font>
    <font>
      <b/>
      <sz val="11"/>
      <color theme="1"/>
      <name val="Arial"/>
      <family val="2"/>
    </font>
    <font>
      <sz val="12"/>
      <color theme="1"/>
      <name val="Arial"/>
      <family val="2"/>
    </font>
    <font>
      <sz val="11"/>
      <name val="Arial"/>
      <family val="2"/>
    </font>
    <font>
      <b/>
      <sz val="7"/>
      <color theme="1"/>
      <name val="Arial"/>
      <family val="2"/>
    </font>
    <font>
      <sz val="8"/>
      <color theme="1"/>
      <name val="Arial"/>
      <family val="2"/>
    </font>
    <font>
      <b/>
      <sz val="8"/>
      <color theme="1"/>
      <name val="Arial"/>
      <family val="2"/>
    </font>
    <font>
      <sz val="10"/>
      <color theme="1"/>
      <name val="Arial"/>
      <family val="2"/>
    </font>
    <font>
      <sz val="8"/>
      <color rgb="FF000000"/>
      <name val="Arial"/>
      <family val="2"/>
    </font>
    <font>
      <b/>
      <sz val="8"/>
      <color rgb="FF000000"/>
      <name val="Arial"/>
      <family val="2"/>
    </font>
    <font>
      <b/>
      <vertAlign val="superscript"/>
      <sz val="8"/>
      <color theme="1"/>
      <name val="Arial"/>
      <family val="2"/>
    </font>
    <font>
      <i/>
      <sz val="8"/>
      <color theme="1"/>
      <name val="Arial"/>
      <family val="2"/>
    </font>
    <font>
      <sz val="7"/>
      <color theme="1"/>
      <name val="Arial"/>
      <family val="2"/>
    </font>
    <font>
      <b/>
      <sz val="11"/>
      <name val="Arial"/>
      <family val="2"/>
    </font>
    <font>
      <sz val="9"/>
      <color theme="1"/>
      <name val="Arial"/>
      <family val="2"/>
    </font>
    <font>
      <sz val="8"/>
      <name val="Arial"/>
      <family val="2"/>
    </font>
    <font>
      <b/>
      <sz val="7"/>
      <color theme="1"/>
      <name val="Arial Narrow"/>
      <family val="2"/>
    </font>
    <font>
      <sz val="11"/>
      <name val="Calibri"/>
      <family val="2"/>
    </font>
    <font>
      <sz val="8"/>
      <color theme="1"/>
      <name val="Arial Narrow"/>
      <family val="2"/>
    </font>
    <font>
      <b/>
      <sz val="8"/>
      <color theme="1"/>
      <name val="Arial Narrow"/>
      <family val="2"/>
    </font>
    <font>
      <b/>
      <sz val="11"/>
      <color theme="1"/>
      <name val="Arial Narrow"/>
      <family val="2"/>
    </font>
    <font>
      <sz val="11"/>
      <color theme="1"/>
      <name val="Arial Narrow"/>
      <family val="2"/>
    </font>
    <font>
      <sz val="11"/>
      <color rgb="FF000000"/>
      <name val="Arial Narrow"/>
      <family val="2"/>
    </font>
    <font>
      <b/>
      <sz val="11"/>
      <color rgb="FF000000"/>
      <name val="Arial Narrow"/>
      <family val="2"/>
    </font>
    <font>
      <sz val="8"/>
      <color rgb="FF000000"/>
      <name val="Arial Narrow"/>
      <family val="2"/>
    </font>
    <font>
      <sz val="12"/>
      <color rgb="FF000000"/>
      <name val="Arial"/>
      <family val="2"/>
    </font>
    <font>
      <sz val="11"/>
      <color rgb="FF000000"/>
      <name val="Calibri"/>
      <family val="2"/>
      <scheme val="minor"/>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CECFF"/>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AEAAAA"/>
        <bgColor rgb="FFAEAAAA"/>
      </patternFill>
    </fill>
    <fill>
      <patternFill patternType="solid">
        <fgColor rgb="FFD8D8D8"/>
        <bgColor rgb="FFD8D8D8"/>
      </patternFill>
    </fill>
    <fill>
      <patternFill patternType="solid">
        <fgColor theme="9" tint="0.79998168889431442"/>
        <bgColor rgb="FFD9D9D9"/>
      </patternFill>
    </fill>
    <fill>
      <patternFill patternType="solid">
        <fgColor theme="8" tint="0.79998168889431442"/>
        <bgColor rgb="FFD9D9D9"/>
      </patternFill>
    </fill>
    <fill>
      <patternFill patternType="solid">
        <fgColor theme="0"/>
        <bgColor indexed="64"/>
      </patternFill>
    </fill>
    <fill>
      <patternFill patternType="solid">
        <fgColor theme="0"/>
        <bgColor rgb="FFFFFFFF"/>
      </patternFill>
    </fill>
    <fill>
      <patternFill patternType="solid">
        <fgColor theme="2" tint="-9.9978637043366805E-2"/>
        <bgColor rgb="FFD9D9D9"/>
      </patternFill>
    </fill>
  </fills>
  <borders count="41">
    <border>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medium">
        <color rgb="FF000000"/>
      </bottom>
      <diagonal/>
    </border>
    <border>
      <left style="thin">
        <color rgb="FF000000"/>
      </left>
      <right/>
      <top/>
      <bottom/>
      <diagonal/>
    </border>
    <border>
      <left/>
      <right/>
      <top/>
      <bottom style="medium">
        <color rgb="FF000000"/>
      </bottom>
      <diagonal/>
    </border>
    <border>
      <left/>
      <right/>
      <top style="thin">
        <color indexed="64"/>
      </top>
      <bottom/>
      <diagonal/>
    </border>
  </borders>
  <cellStyleXfs count="3">
    <xf numFmtId="0" fontId="0" fillId="0" borderId="0"/>
    <xf numFmtId="0" fontId="2" fillId="0" borderId="0"/>
    <xf numFmtId="9" fontId="5" fillId="0" borderId="0" applyFont="0" applyFill="0" applyBorder="0" applyAlignment="0" applyProtection="0"/>
  </cellStyleXfs>
  <cellXfs count="297">
    <xf numFmtId="0" fontId="0" fillId="0" borderId="0" xfId="0"/>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2" borderId="6" xfId="1" applyFont="1" applyFill="1" applyBorder="1" applyAlignment="1">
      <alignment horizontal="center" vertical="center" wrapText="1"/>
    </xf>
    <xf numFmtId="0" fontId="3" fillId="0" borderId="7" xfId="1" applyFont="1" applyBorder="1" applyAlignment="1">
      <alignment horizontal="center" vertical="center"/>
    </xf>
    <xf numFmtId="0" fontId="3" fillId="2" borderId="11" xfId="1" applyFont="1" applyFill="1" applyBorder="1" applyAlignment="1">
      <alignment horizontal="center" vertical="center" wrapText="1"/>
    </xf>
    <xf numFmtId="14" fontId="3" fillId="0" borderId="12" xfId="1" applyNumberFormat="1" applyFont="1" applyBorder="1" applyAlignment="1">
      <alignment horizontal="center" vertical="center"/>
    </xf>
    <xf numFmtId="0" fontId="4" fillId="3" borderId="13" xfId="0" applyFont="1" applyFill="1" applyBorder="1" applyAlignment="1">
      <alignment horizontal="center" vertical="center" wrapText="1"/>
    </xf>
    <xf numFmtId="0" fontId="0" fillId="4" borderId="13" xfId="0" applyFill="1" applyBorder="1" applyAlignment="1">
      <alignment horizontal="center" vertical="center" wrapText="1"/>
    </xf>
    <xf numFmtId="0" fontId="0" fillId="5" borderId="13" xfId="0" applyFill="1" applyBorder="1" applyAlignment="1">
      <alignment horizontal="center" vertical="center" wrapText="1"/>
    </xf>
    <xf numFmtId="9" fontId="0" fillId="6" borderId="13" xfId="2" applyFont="1" applyFill="1" applyBorder="1" applyAlignment="1">
      <alignment horizontal="center" vertical="center" wrapText="1"/>
    </xf>
    <xf numFmtId="0" fontId="0" fillId="6" borderId="13" xfId="0" applyFill="1" applyBorder="1" applyAlignment="1">
      <alignment horizontal="center" vertical="center" wrapText="1"/>
    </xf>
    <xf numFmtId="9" fontId="0" fillId="7" borderId="13" xfId="2" applyFont="1" applyFill="1" applyBorder="1" applyAlignment="1">
      <alignment horizontal="center" vertical="center" wrapText="1"/>
    </xf>
    <xf numFmtId="9" fontId="0" fillId="7" borderId="13" xfId="2" applyFont="1" applyFill="1" applyBorder="1" applyAlignment="1">
      <alignment vertical="center" wrapText="1"/>
    </xf>
    <xf numFmtId="0" fontId="0" fillId="7" borderId="13" xfId="0" applyFill="1" applyBorder="1" applyAlignment="1">
      <alignment horizontal="center" vertical="center" wrapText="1"/>
    </xf>
    <xf numFmtId="9" fontId="0" fillId="8" borderId="13" xfId="2" applyFont="1" applyFill="1" applyBorder="1" applyAlignment="1">
      <alignment horizontal="center" vertical="center" wrapText="1"/>
    </xf>
    <xf numFmtId="9" fontId="0" fillId="8" borderId="13" xfId="2" applyFont="1" applyFill="1" applyBorder="1" applyAlignment="1">
      <alignment vertical="center" wrapText="1"/>
    </xf>
    <xf numFmtId="0" fontId="0" fillId="8" borderId="13" xfId="0" applyFill="1" applyBorder="1" applyAlignment="1">
      <alignment horizontal="center" vertical="center" wrapText="1"/>
    </xf>
    <xf numFmtId="9" fontId="0" fillId="9" borderId="13" xfId="2" applyFont="1" applyFill="1" applyBorder="1" applyAlignment="1">
      <alignment horizontal="center" vertical="center" wrapText="1"/>
    </xf>
    <xf numFmtId="9" fontId="0" fillId="9" borderId="13" xfId="2" applyFont="1" applyFill="1" applyBorder="1" applyAlignment="1">
      <alignment vertical="center" wrapText="1"/>
    </xf>
    <xf numFmtId="0" fontId="0" fillId="9" borderId="13" xfId="0" applyFill="1" applyBorder="1" applyAlignment="1">
      <alignment horizontal="center" vertical="center" wrapText="1"/>
    </xf>
    <xf numFmtId="0" fontId="0" fillId="10" borderId="13" xfId="0" applyFill="1" applyBorder="1" applyAlignment="1">
      <alignment horizontal="center" vertical="center" wrapText="1"/>
    </xf>
    <xf numFmtId="0" fontId="0" fillId="0" borderId="0" xfId="0" applyAlignment="1">
      <alignment horizontal="center"/>
    </xf>
    <xf numFmtId="0" fontId="8" fillId="0" borderId="13" xfId="1" applyFont="1" applyBorder="1" applyAlignment="1">
      <alignment horizontal="center" vertical="center"/>
    </xf>
    <xf numFmtId="0" fontId="8" fillId="2" borderId="13" xfId="1" applyFont="1" applyFill="1" applyBorder="1" applyAlignment="1">
      <alignment horizontal="center" vertical="center" wrapText="1"/>
    </xf>
    <xf numFmtId="14" fontId="8" fillId="0" borderId="13" xfId="1" applyNumberFormat="1" applyFont="1" applyBorder="1" applyAlignment="1">
      <alignment horizontal="center" vertical="center"/>
    </xf>
    <xf numFmtId="0" fontId="3" fillId="0" borderId="13" xfId="1" applyFont="1" applyBorder="1" applyAlignment="1">
      <alignment horizontal="center" vertical="center"/>
    </xf>
    <xf numFmtId="0" fontId="3" fillId="2" borderId="13" xfId="1" applyFont="1" applyFill="1" applyBorder="1" applyAlignment="1">
      <alignment horizontal="center" vertical="center" wrapText="1"/>
    </xf>
    <xf numFmtId="14" fontId="3" fillId="0" borderId="13" xfId="1" applyNumberFormat="1" applyFont="1" applyBorder="1" applyAlignment="1">
      <alignment horizontal="center" vertical="center"/>
    </xf>
    <xf numFmtId="0" fontId="6" fillId="0" borderId="0" xfId="0" applyFont="1" applyAlignment="1">
      <alignment horizontal="center" vertical="center" wrapText="1"/>
    </xf>
    <xf numFmtId="0" fontId="3" fillId="2" borderId="0" xfId="1" applyFont="1" applyFill="1" applyAlignment="1">
      <alignment horizontal="center" vertical="center" wrapText="1"/>
    </xf>
    <xf numFmtId="14" fontId="3" fillId="0" borderId="0" xfId="1" applyNumberFormat="1" applyFont="1" applyAlignment="1">
      <alignment horizontal="center" vertical="center"/>
    </xf>
    <xf numFmtId="0" fontId="3" fillId="0" borderId="33" xfId="1" applyFont="1" applyBorder="1" applyAlignment="1">
      <alignment horizontal="center" vertical="center"/>
    </xf>
    <xf numFmtId="0" fontId="3" fillId="2" borderId="17"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0" fillId="0" borderId="0" xfId="0" applyAlignment="1">
      <alignment wrapText="1"/>
    </xf>
    <xf numFmtId="0" fontId="12" fillId="11" borderId="24" xfId="0" applyFont="1" applyFill="1" applyBorder="1" applyAlignment="1">
      <alignment horizontal="center" vertical="center" wrapText="1"/>
    </xf>
    <xf numFmtId="0" fontId="2"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18" borderId="24" xfId="0" applyFont="1" applyFill="1" applyBorder="1" applyAlignment="1">
      <alignment horizontal="center" vertical="center" wrapText="1"/>
    </xf>
    <xf numFmtId="0" fontId="13" fillId="0" borderId="24" xfId="0" applyFont="1" applyBorder="1" applyAlignment="1">
      <alignment horizontal="center" vertical="center" wrapText="1"/>
    </xf>
    <xf numFmtId="0" fontId="2" fillId="0" borderId="13" xfId="0" applyFont="1" applyBorder="1" applyAlignment="1">
      <alignment horizontal="center"/>
    </xf>
    <xf numFmtId="0" fontId="14" fillId="0" borderId="0" xfId="0" applyFont="1"/>
    <xf numFmtId="0" fontId="2" fillId="0" borderId="0" xfId="0" applyFont="1"/>
    <xf numFmtId="0" fontId="12" fillId="11" borderId="13" xfId="0" applyFont="1" applyFill="1" applyBorder="1" applyAlignment="1">
      <alignment horizontal="center"/>
    </xf>
    <xf numFmtId="0" fontId="12" fillId="11" borderId="13" xfId="0" applyFont="1" applyFill="1" applyBorder="1" applyAlignment="1">
      <alignment horizontal="center" wrapText="1"/>
    </xf>
    <xf numFmtId="0" fontId="2" fillId="0" borderId="13" xfId="0" applyFont="1" applyBorder="1" applyAlignment="1">
      <alignment horizontal="center" vertical="center" wrapText="1"/>
    </xf>
    <xf numFmtId="0" fontId="20" fillId="11" borderId="13" xfId="0" applyFont="1" applyFill="1" applyBorder="1" applyAlignment="1">
      <alignment horizontal="center" vertical="center" wrapText="1"/>
    </xf>
    <xf numFmtId="0" fontId="19" fillId="0" borderId="13" xfId="0" applyFont="1" applyBorder="1" applyAlignment="1">
      <alignment horizontal="center" vertical="center" wrapText="1"/>
    </xf>
    <xf numFmtId="0" fontId="17" fillId="11" borderId="13" xfId="0" applyFont="1" applyFill="1" applyBorder="1" applyAlignment="1">
      <alignment horizontal="center" vertical="center" wrapText="1"/>
    </xf>
    <xf numFmtId="0" fontId="13" fillId="0" borderId="13" xfId="0" applyFont="1" applyBorder="1" applyAlignment="1">
      <alignment vertical="center"/>
    </xf>
    <xf numFmtId="3" fontId="13" fillId="0" borderId="13" xfId="0" applyNumberFormat="1" applyFont="1" applyBorder="1" applyAlignment="1">
      <alignment horizontal="center" vertical="center"/>
    </xf>
    <xf numFmtId="9"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10" fontId="13" fillId="0" borderId="13" xfId="0" applyNumberFormat="1" applyFont="1" applyBorder="1" applyAlignment="1">
      <alignment horizontal="center" vertical="center" wrapText="1"/>
    </xf>
    <xf numFmtId="3" fontId="13" fillId="0" borderId="13" xfId="0" applyNumberFormat="1" applyFont="1" applyBorder="1" applyAlignment="1">
      <alignment horizontal="center" vertical="center" wrapText="1"/>
    </xf>
    <xf numFmtId="3" fontId="13" fillId="18" borderId="13" xfId="0" applyNumberFormat="1" applyFont="1" applyFill="1" applyBorder="1" applyAlignment="1">
      <alignment horizontal="center" vertical="center"/>
    </xf>
    <xf numFmtId="10" fontId="13" fillId="18" borderId="13" xfId="0" applyNumberFormat="1" applyFont="1" applyFill="1" applyBorder="1" applyAlignment="1">
      <alignment horizontal="center" vertical="center"/>
    </xf>
    <xf numFmtId="0" fontId="13" fillId="18" borderId="13" xfId="0" applyFont="1" applyFill="1" applyBorder="1" applyAlignment="1">
      <alignment horizontal="center" vertical="center" wrapText="1"/>
    </xf>
    <xf numFmtId="0" fontId="13" fillId="0" borderId="13" xfId="0" applyFont="1" applyBorder="1" applyAlignment="1">
      <alignment horizontal="center" vertical="center"/>
    </xf>
    <xf numFmtId="0" fontId="13" fillId="18" borderId="13" xfId="0" applyFont="1" applyFill="1" applyBorder="1" applyAlignment="1">
      <alignment horizontal="center" vertical="center"/>
    </xf>
    <xf numFmtId="4" fontId="13" fillId="0" borderId="13" xfId="0" applyNumberFormat="1" applyFont="1" applyBorder="1" applyAlignment="1">
      <alignment horizontal="center" vertical="center" wrapText="1"/>
    </xf>
    <xf numFmtId="4" fontId="13" fillId="18" borderId="13" xfId="0" applyNumberFormat="1" applyFont="1" applyFill="1" applyBorder="1" applyAlignment="1">
      <alignment horizontal="center" vertical="center"/>
    </xf>
    <xf numFmtId="0" fontId="15" fillId="11" borderId="13" xfId="0" applyFont="1" applyFill="1" applyBorder="1" applyAlignment="1">
      <alignment horizontal="center" vertical="center" wrapText="1"/>
    </xf>
    <xf numFmtId="0" fontId="16" fillId="13" borderId="13" xfId="0" applyFont="1" applyFill="1" applyBorder="1" applyAlignment="1">
      <alignment horizontal="left" vertical="center" wrapText="1" readingOrder="1"/>
    </xf>
    <xf numFmtId="0" fontId="16" fillId="13" borderId="13" xfId="0" applyFont="1" applyFill="1" applyBorder="1" applyAlignment="1">
      <alignment horizontal="center" vertical="center" wrapText="1" readingOrder="1"/>
    </xf>
    <xf numFmtId="165" fontId="16" fillId="0" borderId="13" xfId="0" applyNumberFormat="1" applyFont="1" applyBorder="1" applyAlignment="1">
      <alignment vertical="center" wrapText="1"/>
    </xf>
    <xf numFmtId="9" fontId="16" fillId="0" borderId="13" xfId="0" applyNumberFormat="1" applyFont="1" applyBorder="1" applyAlignment="1">
      <alignment vertical="center" wrapText="1"/>
    </xf>
    <xf numFmtId="166" fontId="16" fillId="0" borderId="13" xfId="0" applyNumberFormat="1" applyFont="1" applyBorder="1" applyAlignment="1">
      <alignment vertical="center" wrapText="1"/>
    </xf>
    <xf numFmtId="0" fontId="16" fillId="0" borderId="13" xfId="0" applyFont="1" applyBorder="1" applyAlignment="1">
      <alignment horizontal="center" vertical="center" wrapText="1"/>
    </xf>
    <xf numFmtId="165" fontId="16" fillId="0" borderId="13" xfId="0" applyNumberFormat="1" applyFont="1" applyBorder="1" applyAlignment="1">
      <alignment horizontal="right" wrapText="1"/>
    </xf>
    <xf numFmtId="9" fontId="16" fillId="0" borderId="13" xfId="0" applyNumberFormat="1" applyFont="1" applyBorder="1" applyAlignment="1">
      <alignment horizontal="right" wrapText="1"/>
    </xf>
    <xf numFmtId="166" fontId="16" fillId="0" borderId="13" xfId="0" applyNumberFormat="1" applyFont="1" applyBorder="1" applyAlignment="1">
      <alignment horizontal="right" wrapText="1"/>
    </xf>
    <xf numFmtId="0" fontId="16" fillId="0" borderId="13" xfId="0" applyFont="1" applyBorder="1" applyAlignment="1">
      <alignment horizontal="center" wrapText="1"/>
    </xf>
    <xf numFmtId="0" fontId="16" fillId="0" borderId="13" xfId="0" applyFont="1" applyBorder="1" applyAlignment="1">
      <alignment horizontal="left" vertical="center" wrapText="1" readingOrder="1"/>
    </xf>
    <xf numFmtId="165" fontId="16" fillId="0" borderId="13" xfId="0" applyNumberFormat="1" applyFont="1" applyBorder="1" applyAlignment="1">
      <alignment vertical="center"/>
    </xf>
    <xf numFmtId="165" fontId="16" fillId="0" borderId="13" xfId="0" applyNumberFormat="1" applyFont="1" applyBorder="1" applyAlignment="1">
      <alignment horizontal="right"/>
    </xf>
    <xf numFmtId="0" fontId="2" fillId="0" borderId="13" xfId="0" applyFont="1" applyBorder="1" applyAlignment="1">
      <alignment vertical="center"/>
    </xf>
    <xf numFmtId="0" fontId="2" fillId="0" borderId="13" xfId="0" applyFont="1" applyBorder="1"/>
    <xf numFmtId="3" fontId="2" fillId="0" borderId="13" xfId="0" applyNumberFormat="1" applyFont="1" applyBorder="1"/>
    <xf numFmtId="3" fontId="2" fillId="0" borderId="13" xfId="0" applyNumberFormat="1" applyFont="1" applyBorder="1" applyAlignment="1">
      <alignment horizontal="right"/>
    </xf>
    <xf numFmtId="0" fontId="12" fillId="15" borderId="13" xfId="0" applyFont="1" applyFill="1" applyBorder="1"/>
    <xf numFmtId="3" fontId="12" fillId="15" borderId="13" xfId="0" applyNumberFormat="1" applyFont="1" applyFill="1" applyBorder="1"/>
    <xf numFmtId="3" fontId="12" fillId="11" borderId="13" xfId="0" applyNumberFormat="1" applyFont="1" applyFill="1" applyBorder="1" applyAlignment="1">
      <alignment horizontal="right"/>
    </xf>
    <xf numFmtId="3" fontId="2" fillId="18" borderId="13" xfId="0" applyNumberFormat="1" applyFont="1" applyFill="1" applyBorder="1" applyAlignment="1">
      <alignment horizontal="right"/>
    </xf>
    <xf numFmtId="0" fontId="13" fillId="0" borderId="24" xfId="0" applyFont="1" applyBorder="1" applyAlignment="1">
      <alignment horizontal="left" vertical="center" wrapText="1"/>
    </xf>
    <xf numFmtId="0" fontId="7" fillId="11" borderId="24" xfId="0" applyFont="1" applyFill="1" applyBorder="1" applyAlignment="1">
      <alignment horizontal="center" vertical="center" wrapText="1"/>
    </xf>
    <xf numFmtId="3" fontId="13" fillId="0" borderId="24" xfId="0" applyNumberFormat="1" applyFont="1" applyBorder="1" applyAlignment="1">
      <alignment horizontal="right" vertical="center" wrapText="1"/>
    </xf>
    <xf numFmtId="3" fontId="13" fillId="18" borderId="24" xfId="0" applyNumberFormat="1" applyFont="1" applyFill="1" applyBorder="1" applyAlignment="1">
      <alignment horizontal="right" vertical="center" wrapText="1"/>
    </xf>
    <xf numFmtId="0" fontId="13" fillId="0" borderId="20" xfId="0" applyFont="1" applyBorder="1" applyAlignment="1">
      <alignment horizontal="left" vertical="center" wrapText="1"/>
    </xf>
    <xf numFmtId="3" fontId="13" fillId="0" borderId="20" xfId="0" applyNumberFormat="1" applyFont="1" applyBorder="1" applyAlignment="1">
      <alignment horizontal="right" vertical="center" wrapText="1"/>
    </xf>
    <xf numFmtId="3" fontId="13" fillId="18" borderId="20" xfId="0" applyNumberFormat="1" applyFont="1" applyFill="1" applyBorder="1" applyAlignment="1">
      <alignment horizontal="right" vertical="center" wrapText="1"/>
    </xf>
    <xf numFmtId="0" fontId="17" fillId="11" borderId="24" xfId="0" applyFont="1" applyFill="1" applyBorder="1" applyAlignment="1">
      <alignment horizontal="center" vertical="center" wrapText="1"/>
    </xf>
    <xf numFmtId="0" fontId="16" fillId="0" borderId="13" xfId="0" applyFont="1" applyBorder="1" applyAlignment="1">
      <alignment horizontal="left" vertical="center"/>
    </xf>
    <xf numFmtId="0" fontId="7" fillId="11" borderId="24" xfId="0" applyFont="1" applyFill="1" applyBorder="1" applyAlignment="1">
      <alignment horizontal="center" vertical="center"/>
    </xf>
    <xf numFmtId="2" fontId="7" fillId="11" borderId="24" xfId="0" applyNumberFormat="1" applyFont="1" applyFill="1" applyBorder="1" applyAlignment="1">
      <alignment horizontal="center" vertical="center" wrapText="1"/>
    </xf>
    <xf numFmtId="0" fontId="18" fillId="0" borderId="24" xfId="0" applyFont="1" applyBorder="1" applyAlignment="1">
      <alignment horizontal="center" vertical="center" wrapText="1"/>
    </xf>
    <xf numFmtId="3" fontId="18" fillId="0" borderId="24" xfId="0" applyNumberFormat="1" applyFont="1" applyBorder="1" applyAlignment="1">
      <alignment horizontal="center" vertical="center"/>
    </xf>
    <xf numFmtId="9" fontId="18" fillId="0" borderId="24" xfId="0" applyNumberFormat="1" applyFont="1" applyBorder="1" applyAlignment="1">
      <alignment horizontal="center" vertical="center"/>
    </xf>
    <xf numFmtId="9" fontId="18" fillId="0" borderId="24" xfId="0" applyNumberFormat="1" applyFont="1" applyBorder="1" applyAlignment="1">
      <alignment horizontal="center" vertical="center" wrapText="1"/>
    </xf>
    <xf numFmtId="2" fontId="18" fillId="0" borderId="24" xfId="0" applyNumberFormat="1" applyFont="1" applyBorder="1" applyAlignment="1">
      <alignment horizontal="center" vertical="center"/>
    </xf>
    <xf numFmtId="2" fontId="18" fillId="0" borderId="24" xfId="0" applyNumberFormat="1" applyFont="1" applyBorder="1" applyAlignment="1">
      <alignment horizontal="center" vertical="center" wrapText="1"/>
    </xf>
    <xf numFmtId="0" fontId="18" fillId="0" borderId="20" xfId="0" applyFont="1" applyBorder="1" applyAlignment="1">
      <alignment horizontal="center" vertical="center" wrapText="1"/>
    </xf>
    <xf numFmtId="3" fontId="18" fillId="0" borderId="20" xfId="0" applyNumberFormat="1" applyFont="1" applyBorder="1" applyAlignment="1">
      <alignment horizontal="center" vertical="center"/>
    </xf>
    <xf numFmtId="9" fontId="18" fillId="0" borderId="20" xfId="0" applyNumberFormat="1" applyFont="1" applyBorder="1" applyAlignment="1">
      <alignment horizontal="center" vertical="center"/>
    </xf>
    <xf numFmtId="9" fontId="18" fillId="0" borderId="20" xfId="0" applyNumberFormat="1" applyFont="1" applyBorder="1" applyAlignment="1">
      <alignment horizontal="center" vertical="center" wrapText="1"/>
    </xf>
    <xf numFmtId="2" fontId="18" fillId="0" borderId="20" xfId="0" applyNumberFormat="1" applyFont="1" applyBorder="1" applyAlignment="1">
      <alignment horizontal="center" vertical="center"/>
    </xf>
    <xf numFmtId="0" fontId="18" fillId="0" borderId="13" xfId="0" applyFont="1" applyBorder="1"/>
    <xf numFmtId="0" fontId="12" fillId="0" borderId="0" xfId="0" applyFont="1"/>
    <xf numFmtId="0" fontId="17" fillId="11" borderId="20" xfId="0" applyFont="1" applyFill="1" applyBorder="1" applyAlignment="1">
      <alignment horizontal="center" vertical="center" wrapText="1"/>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23" fillId="0" borderId="24" xfId="0" applyFont="1" applyBorder="1" applyAlignment="1">
      <alignment horizontal="center" vertical="center" wrapText="1"/>
    </xf>
    <xf numFmtId="164" fontId="23" fillId="0" borderId="24" xfId="0" applyNumberFormat="1" applyFont="1" applyBorder="1" applyAlignment="1">
      <alignment horizontal="right" vertical="center" wrapText="1"/>
    </xf>
    <xf numFmtId="0" fontId="24" fillId="0" borderId="0" xfId="0" applyFont="1"/>
    <xf numFmtId="0" fontId="16" fillId="0" borderId="24" xfId="0" applyFont="1" applyBorder="1" applyAlignment="1">
      <alignment horizontal="left" vertical="center" wrapText="1"/>
    </xf>
    <xf numFmtId="0" fontId="22" fillId="0" borderId="24" xfId="0" applyFont="1" applyBorder="1" applyAlignment="1">
      <alignment horizontal="left" vertical="center" wrapText="1"/>
    </xf>
    <xf numFmtId="0" fontId="25" fillId="0" borderId="24" xfId="0" applyFont="1" applyBorder="1" applyAlignment="1">
      <alignment horizontal="left" vertical="center" wrapText="1"/>
    </xf>
    <xf numFmtId="0" fontId="22" fillId="0" borderId="24" xfId="0" applyFont="1" applyBorder="1"/>
    <xf numFmtId="0" fontId="16" fillId="0" borderId="13" xfId="0" applyFont="1" applyBorder="1" applyAlignment="1">
      <alignment vertical="center" wrapText="1"/>
    </xf>
    <xf numFmtId="0" fontId="16" fillId="13" borderId="13" xfId="0" applyFont="1" applyFill="1" applyBorder="1" applyAlignment="1">
      <alignment horizontal="center" vertical="center" wrapText="1"/>
    </xf>
    <xf numFmtId="0" fontId="26" fillId="0" borderId="13" xfId="0" applyFont="1" applyBorder="1" applyAlignment="1">
      <alignment vertical="center" wrapText="1"/>
    </xf>
    <xf numFmtId="0" fontId="26" fillId="0" borderId="13" xfId="0" applyFont="1" applyBorder="1" applyAlignment="1">
      <alignment horizontal="center" vertical="center" wrapText="1"/>
    </xf>
    <xf numFmtId="0" fontId="27" fillId="11" borderId="24" xfId="0" applyFont="1" applyFill="1" applyBorder="1" applyAlignment="1">
      <alignment horizontal="center" vertical="center" wrapText="1"/>
    </xf>
    <xf numFmtId="0" fontId="29" fillId="12" borderId="24" xfId="0" applyFont="1" applyFill="1" applyBorder="1" applyAlignment="1">
      <alignment horizontal="center" vertical="center" wrapText="1"/>
    </xf>
    <xf numFmtId="164" fontId="30" fillId="12" borderId="24" xfId="0" applyNumberFormat="1" applyFont="1" applyFill="1" applyBorder="1" applyAlignment="1">
      <alignment horizontal="center" vertical="center"/>
    </xf>
    <xf numFmtId="164" fontId="29" fillId="12" borderId="24" xfId="0" applyNumberFormat="1" applyFont="1" applyFill="1" applyBorder="1" applyAlignment="1">
      <alignment horizontal="center" vertical="center"/>
    </xf>
    <xf numFmtId="164" fontId="29" fillId="13" borderId="24" xfId="0" applyNumberFormat="1" applyFont="1" applyFill="1" applyBorder="1" applyAlignment="1">
      <alignment horizontal="center" vertical="center"/>
    </xf>
    <xf numFmtId="164" fontId="29" fillId="12" borderId="24" xfId="0" applyNumberFormat="1" applyFont="1" applyFill="1" applyBorder="1" applyAlignment="1">
      <alignment horizontal="center" vertical="center" wrapText="1"/>
    </xf>
    <xf numFmtId="0" fontId="29" fillId="12" borderId="24" xfId="0" applyFont="1" applyFill="1" applyBorder="1" applyAlignment="1">
      <alignment horizontal="center" vertical="center"/>
    </xf>
    <xf numFmtId="0" fontId="29" fillId="19" borderId="24" xfId="0" applyFont="1" applyFill="1" applyBorder="1" applyAlignment="1">
      <alignment horizontal="center" vertical="center"/>
    </xf>
    <xf numFmtId="164" fontId="29" fillId="19" borderId="24" xfId="0" applyNumberFormat="1" applyFont="1" applyFill="1" applyBorder="1" applyAlignment="1">
      <alignment horizontal="center" vertical="center"/>
    </xf>
    <xf numFmtId="164" fontId="29" fillId="19" borderId="24" xfId="0" applyNumberFormat="1" applyFont="1" applyFill="1" applyBorder="1" applyAlignment="1">
      <alignment horizontal="center" vertical="center" wrapText="1"/>
    </xf>
    <xf numFmtId="0" fontId="30" fillId="14" borderId="24" xfId="0" applyFont="1" applyFill="1" applyBorder="1" applyAlignment="1">
      <alignment horizontal="center" vertical="center"/>
    </xf>
    <xf numFmtId="164" fontId="30" fillId="14" borderId="24" xfId="0" applyNumberFormat="1" applyFont="1" applyFill="1" applyBorder="1" applyAlignment="1">
      <alignment horizontal="center" vertical="center"/>
    </xf>
    <xf numFmtId="0" fontId="31" fillId="11" borderId="13" xfId="0" applyFont="1" applyFill="1" applyBorder="1" applyAlignment="1">
      <alignment horizontal="center" vertical="center"/>
    </xf>
    <xf numFmtId="0" fontId="32" fillId="0" borderId="13" xfId="0" applyFont="1" applyBorder="1" applyAlignment="1">
      <alignment horizontal="left" vertical="center"/>
    </xf>
    <xf numFmtId="0" fontId="32" fillId="0" borderId="13" xfId="0" applyFont="1" applyBorder="1" applyAlignment="1">
      <alignment horizontal="center" vertical="center"/>
    </xf>
    <xf numFmtId="0" fontId="32" fillId="12" borderId="13" xfId="0" applyFont="1" applyFill="1" applyBorder="1" applyAlignment="1">
      <alignment horizontal="left" vertical="center"/>
    </xf>
    <xf numFmtId="0" fontId="32" fillId="12" borderId="13" xfId="0" applyFont="1" applyFill="1" applyBorder="1" applyAlignment="1">
      <alignment horizontal="center" vertical="center"/>
    </xf>
    <xf numFmtId="0" fontId="33" fillId="12" borderId="13" xfId="0" applyFont="1" applyFill="1" applyBorder="1" applyAlignment="1">
      <alignment horizontal="center" vertical="center"/>
    </xf>
    <xf numFmtId="0" fontId="32" fillId="12" borderId="13" xfId="0" applyFont="1" applyFill="1" applyBorder="1" applyAlignment="1">
      <alignment vertical="center"/>
    </xf>
    <xf numFmtId="0" fontId="34" fillId="11" borderId="13" xfId="0" applyFont="1" applyFill="1" applyBorder="1" applyAlignment="1">
      <alignment horizontal="center" vertical="center"/>
    </xf>
    <xf numFmtId="0" fontId="36"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11" fillId="20" borderId="13" xfId="0" applyFont="1" applyFill="1" applyBorder="1" applyAlignment="1">
      <alignment horizontal="center" vertical="center" wrapText="1"/>
    </xf>
    <xf numFmtId="0" fontId="2" fillId="18" borderId="21" xfId="0" applyFont="1" applyFill="1" applyBorder="1" applyAlignment="1">
      <alignment horizontal="center" vertical="center" wrapText="1"/>
    </xf>
    <xf numFmtId="0" fontId="12" fillId="11" borderId="21" xfId="0" applyFont="1" applyFill="1" applyBorder="1" applyAlignment="1">
      <alignment horizontal="center" vertical="center" wrapText="1"/>
    </xf>
    <xf numFmtId="0" fontId="2" fillId="0" borderId="21" xfId="0" applyFont="1" applyBorder="1" applyAlignment="1">
      <alignment horizontal="center" vertical="center" wrapText="1"/>
    </xf>
    <xf numFmtId="0" fontId="36" fillId="0" borderId="39" xfId="0" applyFont="1" applyBorder="1" applyAlignment="1">
      <alignment horizontal="center" vertical="center" wrapText="1"/>
    </xf>
    <xf numFmtId="0" fontId="12" fillId="11" borderId="20" xfId="0" applyFont="1" applyFill="1" applyBorder="1" applyAlignment="1">
      <alignment horizontal="center" vertical="center" wrapText="1"/>
    </xf>
    <xf numFmtId="0" fontId="17" fillId="11" borderId="29" xfId="0" applyFont="1" applyFill="1" applyBorder="1" applyAlignment="1">
      <alignment horizontal="center" vertical="center" wrapText="1"/>
    </xf>
    <xf numFmtId="3" fontId="16" fillId="0" borderId="13" xfId="0" applyNumberFormat="1" applyFont="1" applyBorder="1" applyAlignment="1">
      <alignment vertical="center"/>
    </xf>
    <xf numFmtId="9" fontId="16" fillId="0" borderId="13" xfId="0" applyNumberFormat="1" applyFont="1" applyBorder="1" applyAlignment="1">
      <alignment horizontal="center" vertical="center"/>
    </xf>
    <xf numFmtId="3" fontId="16" fillId="0" borderId="13" xfId="0" applyNumberFormat="1" applyFont="1" applyBorder="1" applyAlignment="1">
      <alignment horizontal="center" vertical="center"/>
    </xf>
    <xf numFmtId="3" fontId="16" fillId="18" borderId="13" xfId="0" applyNumberFormat="1" applyFont="1" applyFill="1" applyBorder="1" applyAlignment="1">
      <alignment horizontal="right"/>
    </xf>
    <xf numFmtId="9" fontId="16" fillId="18" borderId="13" xfId="0" applyNumberFormat="1" applyFont="1" applyFill="1" applyBorder="1" applyAlignment="1">
      <alignment horizontal="center"/>
    </xf>
    <xf numFmtId="3" fontId="16" fillId="18" borderId="13" xfId="0" applyNumberFormat="1" applyFont="1" applyFill="1" applyBorder="1" applyAlignment="1">
      <alignment horizontal="center"/>
    </xf>
    <xf numFmtId="0" fontId="7" fillId="0" borderId="31" xfId="0" applyFont="1" applyBorder="1" applyAlignment="1">
      <alignment vertical="center"/>
    </xf>
    <xf numFmtId="0" fontId="7" fillId="0" borderId="0" xfId="0" applyFont="1" applyAlignment="1">
      <alignment vertical="center"/>
    </xf>
    <xf numFmtId="0" fontId="7" fillId="0" borderId="32" xfId="0" applyFont="1" applyBorder="1" applyAlignment="1">
      <alignment vertical="center"/>
    </xf>
    <xf numFmtId="0" fontId="0" fillId="0" borderId="13" xfId="0" applyBorder="1" applyAlignment="1">
      <alignment horizontal="center"/>
    </xf>
    <xf numFmtId="0" fontId="0" fillId="0" borderId="13" xfId="0" applyBorder="1" applyAlignment="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xf>
    <xf numFmtId="0" fontId="37" fillId="0" borderId="13" xfId="0" applyFont="1" applyBorder="1" applyAlignment="1">
      <alignment vertical="center"/>
    </xf>
    <xf numFmtId="9" fontId="2" fillId="0" borderId="13" xfId="0" applyNumberFormat="1" applyFont="1" applyBorder="1" applyAlignment="1">
      <alignment horizontal="center" vertical="center"/>
    </xf>
    <xf numFmtId="9" fontId="2" fillId="0" borderId="13" xfId="0" applyNumberFormat="1" applyFont="1" applyBorder="1" applyAlignment="1">
      <alignment horizontal="center" vertical="center" wrapText="1"/>
    </xf>
    <xf numFmtId="0" fontId="2" fillId="0" borderId="22" xfId="0" applyFont="1" applyBorder="1" applyAlignment="1">
      <alignment horizontal="center" vertical="center" wrapText="1"/>
    </xf>
    <xf numFmtId="2" fontId="2" fillId="0" borderId="23" xfId="0" applyNumberFormat="1" applyFont="1" applyBorder="1" applyAlignment="1">
      <alignment horizontal="center" vertical="center" wrapText="1"/>
    </xf>
    <xf numFmtId="9" fontId="2" fillId="0" borderId="26" xfId="0" applyNumberFormat="1" applyFont="1" applyBorder="1" applyAlignment="1">
      <alignment horizontal="center" vertical="center"/>
    </xf>
    <xf numFmtId="166"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9" fontId="2" fillId="0" borderId="26" xfId="0" applyNumberFormat="1" applyFont="1" applyBorder="1" applyAlignment="1">
      <alignment horizontal="center" vertical="center" wrapText="1"/>
    </xf>
    <xf numFmtId="2" fontId="2" fillId="0" borderId="23" xfId="0" applyNumberFormat="1" applyFont="1" applyBorder="1" applyAlignment="1">
      <alignment horizontal="center" vertical="center"/>
    </xf>
    <xf numFmtId="2" fontId="2" fillId="0" borderId="25" xfId="0" applyNumberFormat="1" applyFont="1" applyBorder="1" applyAlignment="1">
      <alignment horizontal="center" vertical="center"/>
    </xf>
    <xf numFmtId="9" fontId="2" fillId="0" borderId="28" xfId="0" applyNumberFormat="1" applyFont="1" applyBorder="1" applyAlignment="1">
      <alignment horizontal="center" vertical="center"/>
    </xf>
    <xf numFmtId="9" fontId="2" fillId="0" borderId="28" xfId="0" applyNumberFormat="1" applyFont="1" applyBorder="1" applyAlignment="1">
      <alignment horizontal="center" vertical="center" wrapText="1"/>
    </xf>
    <xf numFmtId="0" fontId="2" fillId="0" borderId="28" xfId="0" applyFont="1" applyBorder="1" applyAlignment="1">
      <alignment horizontal="center" vertical="center" wrapText="1"/>
    </xf>
    <xf numFmtId="2" fontId="2" fillId="0" borderId="13" xfId="0" applyNumberFormat="1" applyFont="1" applyBorder="1" applyAlignment="1">
      <alignment vertical="center"/>
    </xf>
    <xf numFmtId="9" fontId="2" fillId="0" borderId="13" xfId="0" applyNumberFormat="1" applyFont="1" applyBorder="1" applyAlignment="1">
      <alignment vertical="center"/>
    </xf>
    <xf numFmtId="2" fontId="2" fillId="0" borderId="24" xfId="0" applyNumberFormat="1" applyFont="1" applyBorder="1" applyAlignment="1">
      <alignment horizontal="center" vertical="center"/>
    </xf>
    <xf numFmtId="9" fontId="2" fillId="0" borderId="22" xfId="0" applyNumberFormat="1" applyFont="1" applyBorder="1" applyAlignment="1">
      <alignment horizontal="center" vertical="center"/>
    </xf>
    <xf numFmtId="9" fontId="2" fillId="0" borderId="22" xfId="0" applyNumberFormat="1" applyFont="1" applyBorder="1" applyAlignment="1">
      <alignment horizontal="center" vertical="center" wrapText="1"/>
    </xf>
    <xf numFmtId="0" fontId="18" fillId="0" borderId="13" xfId="0" applyFont="1" applyBorder="1" applyAlignment="1">
      <alignment vertical="center"/>
    </xf>
    <xf numFmtId="9" fontId="18" fillId="0" borderId="13" xfId="0" applyNumberFormat="1" applyFont="1" applyBorder="1" applyAlignment="1">
      <alignment vertical="center"/>
    </xf>
    <xf numFmtId="2" fontId="18" fillId="0" borderId="13" xfId="0" applyNumberFormat="1" applyFont="1" applyBorder="1" applyAlignment="1">
      <alignment vertical="center"/>
    </xf>
    <xf numFmtId="9" fontId="2" fillId="0" borderId="13" xfId="0" applyNumberFormat="1" applyFont="1" applyBorder="1" applyAlignment="1">
      <alignment horizontal="right" vertical="center"/>
    </xf>
    <xf numFmtId="0" fontId="18" fillId="0" borderId="13" xfId="0" applyFont="1" applyBorder="1" applyAlignment="1">
      <alignment horizontal="center" vertical="center" wrapText="1"/>
    </xf>
    <xf numFmtId="0" fontId="8" fillId="0" borderId="13" xfId="0" applyFont="1" applyBorder="1" applyAlignment="1">
      <alignment horizontal="center" vertical="center" wrapText="1"/>
    </xf>
    <xf numFmtId="9" fontId="0" fillId="6" borderId="13" xfId="2" applyFont="1" applyFill="1" applyBorder="1" applyAlignment="1">
      <alignment horizontal="center" vertical="center" wrapText="1"/>
    </xf>
    <xf numFmtId="9" fontId="0" fillId="7" borderId="13" xfId="2" applyFont="1" applyFill="1" applyBorder="1" applyAlignment="1">
      <alignment horizontal="center" vertical="center" wrapText="1"/>
    </xf>
    <xf numFmtId="9" fontId="0" fillId="8" borderId="13" xfId="2" applyFont="1" applyFill="1" applyBorder="1" applyAlignment="1">
      <alignment horizontal="center" vertical="center" wrapText="1"/>
    </xf>
    <xf numFmtId="9" fontId="0" fillId="9" borderId="13" xfId="2" applyFont="1" applyFill="1" applyBorder="1" applyAlignment="1">
      <alignment horizontal="center" vertical="center" wrapText="1"/>
    </xf>
    <xf numFmtId="9" fontId="0" fillId="10" borderId="14" xfId="2" applyFont="1" applyFill="1" applyBorder="1" applyAlignment="1">
      <alignment horizontal="center" vertical="center" wrapText="1"/>
    </xf>
    <xf numFmtId="9" fontId="0" fillId="10" borderId="16" xfId="2" applyFont="1" applyFill="1" applyBorder="1" applyAlignment="1">
      <alignment horizontal="center" vertical="center" wrapText="1"/>
    </xf>
    <xf numFmtId="9" fontId="0" fillId="10" borderId="13" xfId="2" applyFont="1" applyFill="1" applyBorder="1" applyAlignment="1">
      <alignment horizontal="center" vertical="center" wrapText="1"/>
    </xf>
    <xf numFmtId="9" fontId="0" fillId="5" borderId="14" xfId="2" applyFont="1" applyFill="1" applyBorder="1" applyAlignment="1">
      <alignment horizontal="center" vertical="center" wrapText="1"/>
    </xf>
    <xf numFmtId="9" fontId="0" fillId="5" borderId="15" xfId="2" applyFont="1" applyFill="1" applyBorder="1" applyAlignment="1">
      <alignment horizontal="center" vertical="center" wrapText="1"/>
    </xf>
    <xf numFmtId="9" fontId="0" fillId="5" borderId="16" xfId="2" applyFont="1" applyFill="1" applyBorder="1" applyAlignment="1">
      <alignment horizontal="center" vertical="center" wrapText="1"/>
    </xf>
    <xf numFmtId="9" fontId="0" fillId="5" borderId="13" xfId="2" applyFont="1"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3" borderId="13" xfId="0" applyFont="1" applyFill="1" applyBorder="1" applyAlignment="1">
      <alignment horizontal="center" vertical="center" wrapText="1"/>
    </xf>
    <xf numFmtId="9" fontId="0" fillId="4" borderId="14" xfId="2" applyFont="1" applyFill="1" applyBorder="1" applyAlignment="1">
      <alignment horizontal="center" vertical="center" wrapText="1"/>
    </xf>
    <xf numFmtId="9" fontId="0" fillId="4" borderId="15" xfId="2" applyFont="1" applyFill="1" applyBorder="1" applyAlignment="1">
      <alignment horizontal="center" vertical="center" wrapText="1"/>
    </xf>
    <xf numFmtId="9" fontId="0" fillId="4" borderId="16" xfId="2" applyFont="1" applyFill="1" applyBorder="1" applyAlignment="1">
      <alignment horizontal="center" vertical="center" wrapText="1"/>
    </xf>
    <xf numFmtId="9" fontId="0" fillId="4" borderId="13" xfId="2"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8" fillId="0" borderId="22" xfId="0" applyFont="1" applyBorder="1" applyAlignment="1">
      <alignment horizontal="center"/>
    </xf>
    <xf numFmtId="0" fontId="2" fillId="0" borderId="13" xfId="0" applyFont="1" applyBorder="1" applyAlignment="1">
      <alignment horizontal="center"/>
    </xf>
    <xf numFmtId="0" fontId="7" fillId="0" borderId="13" xfId="0" applyFont="1" applyBorder="1" applyAlignment="1">
      <alignment horizontal="center" vertical="center" wrapText="1"/>
    </xf>
    <xf numFmtId="0" fontId="27" fillId="11" borderId="20" xfId="0" applyFont="1" applyFill="1" applyBorder="1" applyAlignment="1">
      <alignment horizontal="center" vertical="center" wrapText="1"/>
    </xf>
    <xf numFmtId="0" fontId="28" fillId="0" borderId="23" xfId="0" applyFont="1" applyBorder="1" applyAlignment="1">
      <alignment horizontal="center"/>
    </xf>
    <xf numFmtId="0" fontId="31" fillId="11" borderId="13" xfId="0" applyFont="1" applyFill="1" applyBorder="1" applyAlignment="1">
      <alignment horizontal="center" vertical="center"/>
    </xf>
    <xf numFmtId="0" fontId="28" fillId="0" borderId="13" xfId="0" applyFont="1" applyBorder="1"/>
    <xf numFmtId="0" fontId="18" fillId="0" borderId="13" xfId="0" applyFont="1" applyBorder="1" applyAlignment="1">
      <alignment horizont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2" borderId="18"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13" xfId="0" applyFont="1" applyBorder="1" applyAlignment="1">
      <alignment horizontal="center"/>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32" xfId="0" applyFont="1" applyBorder="1" applyAlignment="1">
      <alignment horizontal="center" vertical="center" wrapText="1"/>
    </xf>
    <xf numFmtId="0" fontId="20" fillId="11" borderId="13" xfId="0" applyFont="1" applyFill="1" applyBorder="1" applyAlignment="1">
      <alignment horizontal="center" vertical="center" wrapText="1"/>
    </xf>
    <xf numFmtId="0" fontId="14" fillId="0" borderId="13" xfId="0" applyFont="1" applyBorder="1" applyAlignment="1">
      <alignment wrapText="1"/>
    </xf>
    <xf numFmtId="0" fontId="9" fillId="0" borderId="13" xfId="0" applyFont="1" applyBorder="1" applyAlignment="1">
      <alignment horizontal="center"/>
    </xf>
    <xf numFmtId="0" fontId="2" fillId="0" borderId="13" xfId="0" applyFont="1" applyBorder="1" applyAlignment="1">
      <alignment horizontal="center" vertical="center" wrapText="1"/>
    </xf>
    <xf numFmtId="0" fontId="17" fillId="11" borderId="18"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17"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13" xfId="0"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15" fillId="11" borderId="13" xfId="0" applyFont="1" applyFill="1" applyBorder="1" applyAlignment="1">
      <alignment horizontal="center" vertical="center" wrapText="1"/>
    </xf>
    <xf numFmtId="0" fontId="14" fillId="0" borderId="13" xfId="0" applyFont="1" applyBorder="1"/>
    <xf numFmtId="0" fontId="1" fillId="0" borderId="31"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7" fillId="0" borderId="31"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2" fillId="0" borderId="30" xfId="0" applyFont="1" applyBorder="1" applyAlignment="1">
      <alignment horizontal="center" wrapText="1"/>
    </xf>
    <xf numFmtId="0" fontId="2" fillId="0" borderId="40" xfId="0" applyFont="1" applyBorder="1" applyAlignment="1">
      <alignment horizontal="center" wrapText="1"/>
    </xf>
    <xf numFmtId="0" fontId="2" fillId="0" borderId="20" xfId="0" applyFont="1" applyBorder="1" applyAlignment="1">
      <alignment horizontal="center" vertical="center" wrapText="1"/>
    </xf>
    <xf numFmtId="0" fontId="14" fillId="0" borderId="25" xfId="0" applyFont="1" applyBorder="1"/>
    <xf numFmtId="0" fontId="14" fillId="0" borderId="23" xfId="0" applyFont="1" applyBorder="1"/>
    <xf numFmtId="0" fontId="13" fillId="0" borderId="20" xfId="0" applyFont="1" applyBorder="1" applyAlignment="1">
      <alignment horizontal="center" vertical="center" wrapText="1"/>
    </xf>
    <xf numFmtId="0" fontId="14" fillId="0" borderId="25" xfId="0" applyFont="1" applyBorder="1" applyAlignment="1">
      <alignment vertical="center"/>
    </xf>
    <xf numFmtId="0" fontId="14" fillId="0" borderId="23" xfId="0" applyFont="1" applyBorder="1" applyAlignment="1">
      <alignment vertical="center"/>
    </xf>
    <xf numFmtId="0" fontId="2" fillId="0" borderId="13" xfId="0" applyFont="1" applyBorder="1" applyAlignment="1">
      <alignment horizontal="center" wrapText="1"/>
    </xf>
    <xf numFmtId="0" fontId="17" fillId="17" borderId="21" xfId="0" applyFont="1" applyFill="1" applyBorder="1" applyAlignment="1">
      <alignment horizontal="center" vertical="center" wrapText="1"/>
    </xf>
    <xf numFmtId="0" fontId="17" fillId="17" borderId="27" xfId="0" applyFont="1" applyFill="1" applyBorder="1" applyAlignment="1">
      <alignment horizontal="center" vertical="center" wrapText="1"/>
    </xf>
    <xf numFmtId="0" fontId="17" fillId="17" borderId="22" xfId="0" applyFont="1" applyFill="1" applyBorder="1" applyAlignment="1">
      <alignment horizontal="center" vertical="center" wrapText="1"/>
    </xf>
    <xf numFmtId="0" fontId="1" fillId="0" borderId="32" xfId="0" applyFont="1" applyBorder="1" applyAlignment="1">
      <alignment horizontal="center" vertical="center"/>
    </xf>
    <xf numFmtId="0" fontId="17" fillId="11" borderId="13" xfId="0" applyFont="1" applyFill="1" applyBorder="1" applyAlignment="1">
      <alignment horizontal="center" vertical="center" wrapText="1"/>
    </xf>
    <xf numFmtId="0" fontId="14" fillId="0" borderId="14" xfId="0" applyFont="1" applyBorder="1"/>
    <xf numFmtId="0" fontId="17" fillId="16" borderId="27" xfId="0" applyFont="1" applyFill="1" applyBorder="1" applyAlignment="1">
      <alignment horizontal="center" vertical="center" wrapText="1"/>
    </xf>
    <xf numFmtId="0" fontId="14" fillId="7" borderId="27" xfId="0" applyFont="1" applyFill="1" applyBorder="1"/>
    <xf numFmtId="0" fontId="14" fillId="7" borderId="22" xfId="0" applyFont="1" applyFill="1" applyBorder="1"/>
    <xf numFmtId="0" fontId="14" fillId="4" borderId="27" xfId="0" applyFont="1" applyFill="1" applyBorder="1"/>
    <xf numFmtId="0" fontId="14" fillId="4" borderId="22" xfId="0" applyFont="1" applyFill="1" applyBorder="1"/>
    <xf numFmtId="0" fontId="17" fillId="16" borderId="21" xfId="0" applyFont="1" applyFill="1" applyBorder="1" applyAlignment="1">
      <alignment horizontal="center" vertical="center" wrapText="1"/>
    </xf>
    <xf numFmtId="0" fontId="14" fillId="18" borderId="13"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3" xfId="0" applyFont="1" applyBorder="1" applyAlignment="1">
      <alignment horizontal="center" vertical="center" wrapText="1"/>
    </xf>
    <xf numFmtId="0" fontId="7" fillId="11" borderId="36" xfId="0" applyFont="1" applyFill="1" applyBorder="1" applyAlignment="1">
      <alignment horizontal="center" vertical="center"/>
    </xf>
    <xf numFmtId="0" fontId="14" fillId="0" borderId="35" xfId="0" applyFont="1" applyBorder="1"/>
    <xf numFmtId="0" fontId="14" fillId="0" borderId="26" xfId="0" applyFont="1" applyBorder="1"/>
    <xf numFmtId="0" fontId="7" fillId="11" borderId="25" xfId="0" applyFont="1" applyFill="1" applyBorder="1" applyAlignment="1">
      <alignment horizontal="center" vertical="center"/>
    </xf>
    <xf numFmtId="0" fontId="17" fillId="11" borderId="20"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11" borderId="35" xfId="0" applyFont="1" applyFill="1" applyBorder="1" applyAlignment="1">
      <alignment horizontal="center" vertical="center" wrapText="1"/>
    </xf>
    <xf numFmtId="0" fontId="16" fillId="0" borderId="20" xfId="0" applyFont="1" applyBorder="1" applyAlignment="1">
      <alignment horizontal="center" vertical="center" wrapText="1"/>
    </xf>
    <xf numFmtId="0" fontId="22" fillId="0" borderId="20" xfId="0" applyFont="1" applyBorder="1" applyAlignment="1">
      <alignment horizontal="center" vertical="center" wrapText="1"/>
    </xf>
    <xf numFmtId="0" fontId="17" fillId="11" borderId="21"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5" xfId="0"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0" borderId="13" xfId="1"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122465</xdr:rowOff>
    </xdr:from>
    <xdr:to>
      <xdr:col>0</xdr:col>
      <xdr:colOff>2238732</xdr:colOff>
      <xdr:row>2</xdr:row>
      <xdr:rowOff>136071</xdr:rowOff>
    </xdr:to>
    <xdr:pic>
      <xdr:nvPicPr>
        <xdr:cNvPr id="2" name="Imagen 1" descr="LOGO-WEB Actualizado">
          <a:extLst>
            <a:ext uri="{FF2B5EF4-FFF2-40B4-BE49-F238E27FC236}">
              <a16:creationId xmlns:a16="http://schemas.microsoft.com/office/drawing/2014/main" xmlns="" id="{B3663DDB-0A21-4816-8073-E2ECA4EE25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2465"/>
          <a:ext cx="2238732" cy="638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424089</xdr:colOff>
      <xdr:row>0</xdr:row>
      <xdr:rowOff>0</xdr:rowOff>
    </xdr:from>
    <xdr:to>
      <xdr:col>0</xdr:col>
      <xdr:colOff>1885950</xdr:colOff>
      <xdr:row>2</xdr:row>
      <xdr:rowOff>252753</xdr:rowOff>
    </xdr:to>
    <xdr:pic>
      <xdr:nvPicPr>
        <xdr:cNvPr id="2" name="Imagen 1" descr="LOGO-WEB Actualizado">
          <a:extLst>
            <a:ext uri="{FF2B5EF4-FFF2-40B4-BE49-F238E27FC236}">
              <a16:creationId xmlns:a16="http://schemas.microsoft.com/office/drawing/2014/main" xmlns="" id="{A4C1D755-4C56-44BA-94A0-72175BF67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089" y="0"/>
          <a:ext cx="1461861" cy="755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133351</xdr:colOff>
      <xdr:row>0</xdr:row>
      <xdr:rowOff>95250</xdr:rowOff>
    </xdr:from>
    <xdr:to>
      <xdr:col>0</xdr:col>
      <xdr:colOff>1457970</xdr:colOff>
      <xdr:row>2</xdr:row>
      <xdr:rowOff>180975</xdr:rowOff>
    </xdr:to>
    <xdr:pic>
      <xdr:nvPicPr>
        <xdr:cNvPr id="2" name="Imagen 1" descr="LOGO-WEB Actualizado">
          <a:extLst>
            <a:ext uri="{FF2B5EF4-FFF2-40B4-BE49-F238E27FC236}">
              <a16:creationId xmlns:a16="http://schemas.microsoft.com/office/drawing/2014/main" xmlns="" id="{5F14D79F-8E3B-4583-AD50-5EE0466C6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95250"/>
          <a:ext cx="132461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52614</xdr:colOff>
      <xdr:row>0</xdr:row>
      <xdr:rowOff>0</xdr:rowOff>
    </xdr:from>
    <xdr:to>
      <xdr:col>1</xdr:col>
      <xdr:colOff>1685925</xdr:colOff>
      <xdr:row>2</xdr:row>
      <xdr:rowOff>195603</xdr:rowOff>
    </xdr:to>
    <xdr:pic>
      <xdr:nvPicPr>
        <xdr:cNvPr id="2" name="Imagen 1" descr="LOGO-WEB Actualizado">
          <a:extLst>
            <a:ext uri="{FF2B5EF4-FFF2-40B4-BE49-F238E27FC236}">
              <a16:creationId xmlns:a16="http://schemas.microsoft.com/office/drawing/2014/main" xmlns="" id="{0B034AC2-D125-42F0-98A5-20B9BA4FF4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294" y="0"/>
          <a:ext cx="1633311" cy="576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333376</xdr:colOff>
      <xdr:row>0</xdr:row>
      <xdr:rowOff>57150</xdr:rowOff>
    </xdr:from>
    <xdr:to>
      <xdr:col>0</xdr:col>
      <xdr:colOff>1657995</xdr:colOff>
      <xdr:row>2</xdr:row>
      <xdr:rowOff>142875</xdr:rowOff>
    </xdr:to>
    <xdr:pic>
      <xdr:nvPicPr>
        <xdr:cNvPr id="2" name="Imagen 1" descr="LOGO-WEB Actualizado">
          <a:extLst>
            <a:ext uri="{FF2B5EF4-FFF2-40B4-BE49-F238E27FC236}">
              <a16:creationId xmlns:a16="http://schemas.microsoft.com/office/drawing/2014/main" xmlns="" id="{F0D1673E-58CA-4A92-A922-7EE5318132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57150"/>
          <a:ext cx="132461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319314</xdr:colOff>
      <xdr:row>0</xdr:row>
      <xdr:rowOff>0</xdr:rowOff>
    </xdr:from>
    <xdr:to>
      <xdr:col>1</xdr:col>
      <xdr:colOff>847725</xdr:colOff>
      <xdr:row>2</xdr:row>
      <xdr:rowOff>195603</xdr:rowOff>
    </xdr:to>
    <xdr:pic>
      <xdr:nvPicPr>
        <xdr:cNvPr id="2" name="Imagen 1" descr="LOGO-WEB Actualizado">
          <a:extLst>
            <a:ext uri="{FF2B5EF4-FFF2-40B4-BE49-F238E27FC236}">
              <a16:creationId xmlns:a16="http://schemas.microsoft.com/office/drawing/2014/main" xmlns="" id="{32F4F008-B2A7-4E24-84CA-396160F19A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314" y="0"/>
          <a:ext cx="1320891" cy="69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333376</xdr:colOff>
      <xdr:row>0</xdr:row>
      <xdr:rowOff>57150</xdr:rowOff>
    </xdr:from>
    <xdr:to>
      <xdr:col>0</xdr:col>
      <xdr:colOff>1657995</xdr:colOff>
      <xdr:row>2</xdr:row>
      <xdr:rowOff>142875</xdr:rowOff>
    </xdr:to>
    <xdr:pic>
      <xdr:nvPicPr>
        <xdr:cNvPr id="2" name="Imagen 1" descr="LOGO-WEB Actualizado">
          <a:extLst>
            <a:ext uri="{FF2B5EF4-FFF2-40B4-BE49-F238E27FC236}">
              <a16:creationId xmlns:a16="http://schemas.microsoft.com/office/drawing/2014/main" xmlns="" id="{26E97870-26E6-4601-9464-CC284DCD43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57150"/>
          <a:ext cx="1324619"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0</xdr:rowOff>
    </xdr:from>
    <xdr:to>
      <xdr:col>1</xdr:col>
      <xdr:colOff>617009</xdr:colOff>
      <xdr:row>2</xdr:row>
      <xdr:rowOff>174095</xdr:rowOff>
    </xdr:to>
    <xdr:pic>
      <xdr:nvPicPr>
        <xdr:cNvPr id="2" name="Imagen 1" descr="LOGO-WEB Actualizado">
          <a:extLst>
            <a:ext uri="{FF2B5EF4-FFF2-40B4-BE49-F238E27FC236}">
              <a16:creationId xmlns:a16="http://schemas.microsoft.com/office/drawing/2014/main" xmlns="" id="{00D9EBD4-5129-456B-AB42-037DA28DE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249469" cy="555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104775</xdr:rowOff>
    </xdr:from>
    <xdr:to>
      <xdr:col>0</xdr:col>
      <xdr:colOff>1502428</xdr:colOff>
      <xdr:row>2</xdr:row>
      <xdr:rowOff>133350</xdr:rowOff>
    </xdr:to>
    <xdr:pic>
      <xdr:nvPicPr>
        <xdr:cNvPr id="2" name="Imagen 1" descr="LOGO-WEB Actualizado">
          <a:extLst>
            <a:ext uri="{FF2B5EF4-FFF2-40B4-BE49-F238E27FC236}">
              <a16:creationId xmlns:a16="http://schemas.microsoft.com/office/drawing/2014/main" xmlns="" id="{B2F4E496-145A-4713-BF17-7B9377CD8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1502428"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324971</xdr:colOff>
      <xdr:row>0</xdr:row>
      <xdr:rowOff>190501</xdr:rowOff>
    </xdr:from>
    <xdr:to>
      <xdr:col>1</xdr:col>
      <xdr:colOff>1792942</xdr:colOff>
      <xdr:row>2</xdr:row>
      <xdr:rowOff>224118</xdr:rowOff>
    </xdr:to>
    <xdr:pic>
      <xdr:nvPicPr>
        <xdr:cNvPr id="2" name="Imagen 1" descr="LOGO-WEB Actualizado">
          <a:extLst>
            <a:ext uri="{FF2B5EF4-FFF2-40B4-BE49-F238E27FC236}">
              <a16:creationId xmlns:a16="http://schemas.microsoft.com/office/drawing/2014/main" xmlns="" id="{E7B70B5B-FB3A-4AAE-80DF-B7F870A278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971" y="190501"/>
          <a:ext cx="1905000" cy="750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206375</xdr:colOff>
      <xdr:row>0</xdr:row>
      <xdr:rowOff>104054</xdr:rowOff>
    </xdr:from>
    <xdr:to>
      <xdr:col>0</xdr:col>
      <xdr:colOff>1468438</xdr:colOff>
      <xdr:row>2</xdr:row>
      <xdr:rowOff>67103</xdr:rowOff>
    </xdr:to>
    <xdr:pic>
      <xdr:nvPicPr>
        <xdr:cNvPr id="2" name="Imagen 1" descr="LOGO-WEB Actualizado">
          <a:extLst>
            <a:ext uri="{FF2B5EF4-FFF2-40B4-BE49-F238E27FC236}">
              <a16:creationId xmlns:a16="http://schemas.microsoft.com/office/drawing/2014/main" xmlns="" id="{49B7EC96-F17E-41EC-8368-A5B71DE3F1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104054"/>
          <a:ext cx="1262063" cy="496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31751</xdr:colOff>
      <xdr:row>0</xdr:row>
      <xdr:rowOff>1</xdr:rowOff>
    </xdr:from>
    <xdr:to>
      <xdr:col>0</xdr:col>
      <xdr:colOff>1936750</xdr:colOff>
      <xdr:row>2</xdr:row>
      <xdr:rowOff>147298</xdr:rowOff>
    </xdr:to>
    <xdr:pic>
      <xdr:nvPicPr>
        <xdr:cNvPr id="2" name="Imagen 1" descr="LOGO-WEB Actualizado">
          <a:extLst>
            <a:ext uri="{FF2B5EF4-FFF2-40B4-BE49-F238E27FC236}">
              <a16:creationId xmlns:a16="http://schemas.microsoft.com/office/drawing/2014/main" xmlns="" id="{BDCD4C70-FC7B-41A8-8E8F-2B2C22CAA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1" y="1"/>
          <a:ext cx="1904999" cy="695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78583</xdr:colOff>
      <xdr:row>0</xdr:row>
      <xdr:rowOff>59531</xdr:rowOff>
    </xdr:from>
    <xdr:to>
      <xdr:col>1</xdr:col>
      <xdr:colOff>673804</xdr:colOff>
      <xdr:row>2</xdr:row>
      <xdr:rowOff>88106</xdr:rowOff>
    </xdr:to>
    <xdr:pic>
      <xdr:nvPicPr>
        <xdr:cNvPr id="2" name="Imagen 1" descr="LOGO-WEB Actualizado">
          <a:extLst>
            <a:ext uri="{FF2B5EF4-FFF2-40B4-BE49-F238E27FC236}">
              <a16:creationId xmlns:a16="http://schemas.microsoft.com/office/drawing/2014/main" xmlns="" id="{0D6D4A16-39E9-4FE4-866B-A32D94E202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3" y="59531"/>
          <a:ext cx="1357221"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138339</xdr:colOff>
      <xdr:row>0</xdr:row>
      <xdr:rowOff>104054</xdr:rowOff>
    </xdr:from>
    <xdr:to>
      <xdr:col>0</xdr:col>
      <xdr:colOff>1620120</xdr:colOff>
      <xdr:row>2</xdr:row>
      <xdr:rowOff>127000</xdr:rowOff>
    </xdr:to>
    <xdr:pic>
      <xdr:nvPicPr>
        <xdr:cNvPr id="2" name="Imagen 1" descr="LOGO-WEB Actualizado">
          <a:extLst>
            <a:ext uri="{FF2B5EF4-FFF2-40B4-BE49-F238E27FC236}">
              <a16:creationId xmlns:a16="http://schemas.microsoft.com/office/drawing/2014/main" xmlns="" id="{C3BFC27F-8191-4FD1-BABC-21861EE9E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339" y="104054"/>
          <a:ext cx="1481781" cy="403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297089</xdr:colOff>
      <xdr:row>0</xdr:row>
      <xdr:rowOff>27854</xdr:rowOff>
    </xdr:from>
    <xdr:to>
      <xdr:col>0</xdr:col>
      <xdr:colOff>921620</xdr:colOff>
      <xdr:row>2</xdr:row>
      <xdr:rowOff>50800</xdr:rowOff>
    </xdr:to>
    <xdr:pic>
      <xdr:nvPicPr>
        <xdr:cNvPr id="2" name="Imagen 1" descr="LOGO-WEB Actualizado">
          <a:extLst>
            <a:ext uri="{FF2B5EF4-FFF2-40B4-BE49-F238E27FC236}">
              <a16:creationId xmlns:a16="http://schemas.microsoft.com/office/drawing/2014/main" xmlns="" id="{ADCF9D8E-2A39-4580-8829-29A897105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089" y="27854"/>
          <a:ext cx="624531" cy="403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topLeftCell="B1" zoomScale="85" zoomScaleNormal="85" workbookViewId="0">
      <pane ySplit="5" topLeftCell="A6" activePane="bottomLeft" state="frozen"/>
      <selection sqref="A1:A3"/>
      <selection pane="bottomLeft" activeCell="E14" sqref="E14:F14"/>
    </sheetView>
  </sheetViews>
  <sheetFormatPr baseColWidth="10" defaultRowHeight="15" x14ac:dyDescent="0.25"/>
  <cols>
    <col min="1" max="1" width="35.42578125" style="22" customWidth="1"/>
    <col min="2" max="2" width="40.42578125" customWidth="1"/>
    <col min="3" max="4" width="24.140625" customWidth="1"/>
    <col min="5" max="5" width="25.85546875" customWidth="1"/>
    <col min="6" max="6" width="51.5703125" customWidth="1"/>
  </cols>
  <sheetData>
    <row r="1" spans="1:6" ht="24.75" customHeight="1" x14ac:dyDescent="0.25">
      <c r="A1" s="202"/>
      <c r="B1" s="205" t="s">
        <v>248</v>
      </c>
      <c r="C1" s="205"/>
      <c r="D1" s="206"/>
      <c r="E1" s="1" t="s">
        <v>0</v>
      </c>
      <c r="F1" s="2" t="s">
        <v>247</v>
      </c>
    </row>
    <row r="2" spans="1:6" ht="24.75" customHeight="1" x14ac:dyDescent="0.25">
      <c r="A2" s="203"/>
      <c r="B2" s="205"/>
      <c r="C2" s="205"/>
      <c r="D2" s="206"/>
      <c r="E2" s="3" t="s">
        <v>1</v>
      </c>
      <c r="F2" s="4">
        <v>1</v>
      </c>
    </row>
    <row r="3" spans="1:6" ht="24.75" customHeight="1" thickBot="1" x14ac:dyDescent="0.3">
      <c r="A3" s="204"/>
      <c r="B3" s="207"/>
      <c r="C3" s="207"/>
      <c r="D3" s="208"/>
      <c r="E3" s="5" t="s">
        <v>2</v>
      </c>
      <c r="F3" s="6">
        <v>44855</v>
      </c>
    </row>
    <row r="5" spans="1:6" ht="51.75" customHeight="1" x14ac:dyDescent="0.25">
      <c r="A5" s="7" t="s">
        <v>3</v>
      </c>
      <c r="B5" s="7" t="s">
        <v>4</v>
      </c>
      <c r="C5" s="7" t="s">
        <v>5</v>
      </c>
      <c r="D5" s="7" t="s">
        <v>6</v>
      </c>
      <c r="E5" s="209" t="s">
        <v>7</v>
      </c>
      <c r="F5" s="209"/>
    </row>
    <row r="6" spans="1:6" ht="39.950000000000003" customHeight="1" x14ac:dyDescent="0.25">
      <c r="A6" s="210" t="s">
        <v>8</v>
      </c>
      <c r="B6" s="210" t="s">
        <v>9</v>
      </c>
      <c r="C6" s="8" t="s">
        <v>10</v>
      </c>
      <c r="D6" s="8" t="s">
        <v>11</v>
      </c>
      <c r="E6" s="213" t="s">
        <v>12</v>
      </c>
      <c r="F6" s="213"/>
    </row>
    <row r="7" spans="1:6" ht="39.950000000000003" customHeight="1" x14ac:dyDescent="0.25">
      <c r="A7" s="211"/>
      <c r="B7" s="211"/>
      <c r="C7" s="8" t="s">
        <v>13</v>
      </c>
      <c r="D7" s="8" t="s">
        <v>14</v>
      </c>
      <c r="E7" s="213" t="s">
        <v>15</v>
      </c>
      <c r="F7" s="213"/>
    </row>
    <row r="8" spans="1:6" ht="39.950000000000003" customHeight="1" x14ac:dyDescent="0.25">
      <c r="A8" s="211"/>
      <c r="B8" s="211"/>
      <c r="C8" s="8" t="s">
        <v>16</v>
      </c>
      <c r="D8" s="8" t="s">
        <v>17</v>
      </c>
      <c r="E8" s="213" t="s">
        <v>18</v>
      </c>
      <c r="F8" s="213"/>
    </row>
    <row r="9" spans="1:6" ht="39.950000000000003" customHeight="1" x14ac:dyDescent="0.25">
      <c r="A9" s="212"/>
      <c r="B9" s="212"/>
      <c r="C9" s="8" t="s">
        <v>19</v>
      </c>
      <c r="D9" s="8" t="s">
        <v>20</v>
      </c>
      <c r="E9" s="213" t="s">
        <v>21</v>
      </c>
      <c r="F9" s="213"/>
    </row>
    <row r="10" spans="1:6" ht="48" customHeight="1" x14ac:dyDescent="0.25">
      <c r="A10" s="198" t="s">
        <v>22</v>
      </c>
      <c r="B10" s="198" t="s">
        <v>23</v>
      </c>
      <c r="C10" s="9" t="s">
        <v>24</v>
      </c>
      <c r="D10" s="9" t="s">
        <v>25</v>
      </c>
      <c r="E10" s="201" t="s">
        <v>26</v>
      </c>
      <c r="F10" s="201"/>
    </row>
    <row r="11" spans="1:6" ht="37.5" customHeight="1" x14ac:dyDescent="0.25">
      <c r="A11" s="199"/>
      <c r="B11" s="199"/>
      <c r="C11" s="9" t="s">
        <v>27</v>
      </c>
      <c r="D11" s="9" t="s">
        <v>28</v>
      </c>
      <c r="E11" s="201" t="s">
        <v>29</v>
      </c>
      <c r="F11" s="201"/>
    </row>
    <row r="12" spans="1:6" ht="33.75" customHeight="1" x14ac:dyDescent="0.25">
      <c r="A12" s="199"/>
      <c r="B12" s="199"/>
      <c r="C12" s="9" t="s">
        <v>30</v>
      </c>
      <c r="D12" s="9" t="s">
        <v>31</v>
      </c>
      <c r="E12" s="201" t="s">
        <v>32</v>
      </c>
      <c r="F12" s="201"/>
    </row>
    <row r="13" spans="1:6" ht="39.950000000000003" customHeight="1" x14ac:dyDescent="0.25">
      <c r="A13" s="200"/>
      <c r="B13" s="200"/>
      <c r="C13" s="9" t="s">
        <v>33</v>
      </c>
      <c r="D13" s="9" t="s">
        <v>34</v>
      </c>
      <c r="E13" s="201" t="s">
        <v>35</v>
      </c>
      <c r="F13" s="201"/>
    </row>
    <row r="14" spans="1:6" ht="39.950000000000003" customHeight="1" x14ac:dyDescent="0.25">
      <c r="A14" s="10" t="s">
        <v>36</v>
      </c>
      <c r="B14" s="10" t="s">
        <v>37</v>
      </c>
      <c r="C14" s="11" t="s">
        <v>38</v>
      </c>
      <c r="D14" s="11" t="s">
        <v>39</v>
      </c>
      <c r="E14" s="191" t="s">
        <v>40</v>
      </c>
      <c r="F14" s="191"/>
    </row>
    <row r="15" spans="1:6" ht="54" customHeight="1" x14ac:dyDescent="0.25">
      <c r="A15" s="12" t="s">
        <v>41</v>
      </c>
      <c r="B15" s="13" t="s">
        <v>42</v>
      </c>
      <c r="C15" s="14" t="s">
        <v>43</v>
      </c>
      <c r="D15" s="14" t="s">
        <v>44</v>
      </c>
      <c r="E15" s="192" t="s">
        <v>45</v>
      </c>
      <c r="F15" s="192"/>
    </row>
    <row r="16" spans="1:6" ht="39.950000000000003" customHeight="1" x14ac:dyDescent="0.25">
      <c r="A16" s="15" t="s">
        <v>46</v>
      </c>
      <c r="B16" s="16" t="s">
        <v>47</v>
      </c>
      <c r="C16" s="17" t="s">
        <v>48</v>
      </c>
      <c r="D16" s="17" t="s">
        <v>49</v>
      </c>
      <c r="E16" s="193" t="s">
        <v>50</v>
      </c>
      <c r="F16" s="193"/>
    </row>
    <row r="17" spans="1:6" ht="39.950000000000003" customHeight="1" x14ac:dyDescent="0.25">
      <c r="A17" s="18" t="s">
        <v>51</v>
      </c>
      <c r="B17" s="19" t="s">
        <v>52</v>
      </c>
      <c r="C17" s="20" t="s">
        <v>53</v>
      </c>
      <c r="D17" s="20" t="s">
        <v>54</v>
      </c>
      <c r="E17" s="194" t="s">
        <v>55</v>
      </c>
      <c r="F17" s="194"/>
    </row>
    <row r="18" spans="1:6" ht="39.950000000000003" customHeight="1" x14ac:dyDescent="0.25">
      <c r="A18" s="195" t="s">
        <v>56</v>
      </c>
      <c r="B18" s="195" t="s">
        <v>57</v>
      </c>
      <c r="C18" s="21" t="s">
        <v>58</v>
      </c>
      <c r="D18" s="21" t="s">
        <v>59</v>
      </c>
      <c r="E18" s="197" t="s">
        <v>60</v>
      </c>
      <c r="F18" s="197"/>
    </row>
    <row r="19" spans="1:6" ht="39.950000000000003" customHeight="1" x14ac:dyDescent="0.25">
      <c r="A19" s="196"/>
      <c r="B19" s="196"/>
      <c r="C19" s="21" t="s">
        <v>61</v>
      </c>
      <c r="D19" s="21" t="s">
        <v>62</v>
      </c>
      <c r="E19" s="197" t="s">
        <v>63</v>
      </c>
      <c r="F19" s="197"/>
    </row>
  </sheetData>
  <mergeCells count="23">
    <mergeCell ref="A1:A3"/>
    <mergeCell ref="B1:D3"/>
    <mergeCell ref="E5:F5"/>
    <mergeCell ref="A6:A9"/>
    <mergeCell ref="B6:B9"/>
    <mergeCell ref="E6:F6"/>
    <mergeCell ref="E7:F7"/>
    <mergeCell ref="E8:F8"/>
    <mergeCell ref="E9:F9"/>
    <mergeCell ref="A10:A13"/>
    <mergeCell ref="B10:B13"/>
    <mergeCell ref="E10:F10"/>
    <mergeCell ref="E11:F11"/>
    <mergeCell ref="E12:F12"/>
    <mergeCell ref="E13:F13"/>
    <mergeCell ref="E14:F14"/>
    <mergeCell ref="E15:F15"/>
    <mergeCell ref="E16:F16"/>
    <mergeCell ref="E17:F17"/>
    <mergeCell ref="A18:A19"/>
    <mergeCell ref="B18:B19"/>
    <mergeCell ref="E18:F18"/>
    <mergeCell ref="E19:F1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3"/>
  <sheetViews>
    <sheetView workbookViewId="0">
      <selection activeCell="A5" sqref="A5:G22"/>
    </sheetView>
  </sheetViews>
  <sheetFormatPr baseColWidth="10" defaultRowHeight="15" x14ac:dyDescent="0.25"/>
  <cols>
    <col min="1" max="1" width="39.7109375" customWidth="1"/>
    <col min="2" max="2" width="41.7109375" customWidth="1"/>
    <col min="3" max="3" width="18.5703125" customWidth="1"/>
    <col min="4" max="4" width="15.7109375" customWidth="1"/>
    <col min="5" max="6" width="17.85546875" customWidth="1"/>
    <col min="7" max="7" width="27.28515625" customWidth="1"/>
  </cols>
  <sheetData>
    <row r="1" spans="1:7" ht="20.25" customHeight="1" x14ac:dyDescent="0.25">
      <c r="A1" s="236"/>
      <c r="B1" s="252" t="s">
        <v>248</v>
      </c>
      <c r="C1" s="253"/>
      <c r="D1" s="253"/>
      <c r="E1" s="254"/>
      <c r="F1" s="23" t="s">
        <v>0</v>
      </c>
      <c r="G1" s="23" t="s">
        <v>247</v>
      </c>
    </row>
    <row r="2" spans="1:7" ht="20.25" customHeight="1" x14ac:dyDescent="0.25">
      <c r="A2" s="236"/>
      <c r="B2" s="252"/>
      <c r="C2" s="253"/>
      <c r="D2" s="253"/>
      <c r="E2" s="254"/>
      <c r="F2" s="24" t="s">
        <v>1</v>
      </c>
      <c r="G2" s="23">
        <v>1</v>
      </c>
    </row>
    <row r="3" spans="1:7" ht="20.25" customHeight="1" x14ac:dyDescent="0.25">
      <c r="A3" s="236"/>
      <c r="B3" s="252"/>
      <c r="C3" s="253"/>
      <c r="D3" s="253"/>
      <c r="E3" s="254"/>
      <c r="F3" s="24" t="s">
        <v>2</v>
      </c>
      <c r="G3" s="25">
        <v>44855</v>
      </c>
    </row>
    <row r="5" spans="1:7" ht="51" x14ac:dyDescent="0.25">
      <c r="A5" s="87" t="s">
        <v>163</v>
      </c>
      <c r="B5" s="87" t="s">
        <v>164</v>
      </c>
      <c r="C5" s="87" t="s">
        <v>292</v>
      </c>
      <c r="D5" s="87" t="s">
        <v>165</v>
      </c>
      <c r="E5" s="87" t="s">
        <v>293</v>
      </c>
      <c r="F5" s="87" t="s">
        <v>294</v>
      </c>
      <c r="G5" s="87" t="s">
        <v>408</v>
      </c>
    </row>
    <row r="6" spans="1:7" x14ac:dyDescent="0.25">
      <c r="A6" s="86" t="s">
        <v>166</v>
      </c>
      <c r="B6" s="86" t="s">
        <v>167</v>
      </c>
      <c r="C6" s="88">
        <v>8922.9134113131677</v>
      </c>
      <c r="D6" s="88">
        <v>8922.9134113131677</v>
      </c>
      <c r="E6" s="88">
        <v>8922.9134113131677</v>
      </c>
      <c r="F6" s="89">
        <v>8922.9134113131677</v>
      </c>
      <c r="G6" s="89">
        <v>8922.9134113131677</v>
      </c>
    </row>
    <row r="7" spans="1:7" x14ac:dyDescent="0.25">
      <c r="A7" s="86" t="s">
        <v>123</v>
      </c>
      <c r="B7" s="86" t="s">
        <v>123</v>
      </c>
      <c r="C7" s="88">
        <v>12653.65881451976</v>
      </c>
      <c r="D7" s="88">
        <v>12653.65881451976</v>
      </c>
      <c r="E7" s="88">
        <v>12653.65881451976</v>
      </c>
      <c r="F7" s="89">
        <v>12653.65881451976</v>
      </c>
      <c r="G7" s="89">
        <v>12653.65881451976</v>
      </c>
    </row>
    <row r="8" spans="1:7" x14ac:dyDescent="0.25">
      <c r="A8" s="86" t="s">
        <v>168</v>
      </c>
      <c r="B8" s="86" t="s">
        <v>168</v>
      </c>
      <c r="C8" s="88">
        <v>22253.091129867669</v>
      </c>
      <c r="D8" s="88">
        <v>22253.091129867669</v>
      </c>
      <c r="E8" s="88">
        <v>22253.091129867669</v>
      </c>
      <c r="F8" s="89">
        <v>22253.091129867669</v>
      </c>
      <c r="G8" s="89">
        <v>22253.091129867669</v>
      </c>
    </row>
    <row r="9" spans="1:7" ht="51.75" customHeight="1" x14ac:dyDescent="0.25">
      <c r="A9" s="86" t="s">
        <v>169</v>
      </c>
      <c r="B9" s="86" t="s">
        <v>170</v>
      </c>
      <c r="C9" s="88">
        <v>15601.025214843248</v>
      </c>
      <c r="D9" s="88">
        <v>15601.025214843248</v>
      </c>
      <c r="E9" s="88">
        <v>15601.025214843248</v>
      </c>
      <c r="F9" s="89">
        <v>15601.025214843248</v>
      </c>
      <c r="G9" s="89">
        <v>15601.025214843248</v>
      </c>
    </row>
    <row r="10" spans="1:7" ht="45" x14ac:dyDescent="0.25">
      <c r="A10" s="86" t="s">
        <v>171</v>
      </c>
      <c r="B10" s="86" t="s">
        <v>172</v>
      </c>
      <c r="C10" s="88">
        <v>726.34752821694008</v>
      </c>
      <c r="D10" s="88">
        <v>726.34752821694008</v>
      </c>
      <c r="E10" s="88">
        <v>726.34752821694008</v>
      </c>
      <c r="F10" s="89">
        <v>726.34752821694008</v>
      </c>
      <c r="G10" s="89">
        <v>726.34752821694008</v>
      </c>
    </row>
    <row r="11" spans="1:7" ht="75" x14ac:dyDescent="0.25">
      <c r="A11" s="86" t="s">
        <v>173</v>
      </c>
      <c r="B11" s="86" t="s">
        <v>174</v>
      </c>
      <c r="C11" s="88">
        <v>2791.4479250538525</v>
      </c>
      <c r="D11" s="88">
        <v>2791.4479250538525</v>
      </c>
      <c r="E11" s="88">
        <v>2791.4479250538525</v>
      </c>
      <c r="F11" s="89">
        <v>2791.4479250538525</v>
      </c>
      <c r="G11" s="89">
        <v>2791.4479250538525</v>
      </c>
    </row>
    <row r="12" spans="1:7" ht="30" x14ac:dyDescent="0.25">
      <c r="A12" s="86" t="s">
        <v>175</v>
      </c>
      <c r="B12" s="86" t="s">
        <v>176</v>
      </c>
      <c r="C12" s="88">
        <v>3568.0178672486641</v>
      </c>
      <c r="D12" s="88">
        <v>3568.0178672486641</v>
      </c>
      <c r="E12" s="88">
        <v>3568.0178672486641</v>
      </c>
      <c r="F12" s="89">
        <v>3568.0178672486641</v>
      </c>
      <c r="G12" s="89">
        <v>3568.0178672486641</v>
      </c>
    </row>
    <row r="13" spans="1:7" ht="75" x14ac:dyDescent="0.25">
      <c r="A13" s="86" t="s">
        <v>177</v>
      </c>
      <c r="B13" s="86" t="s">
        <v>178</v>
      </c>
      <c r="C13" s="88">
        <v>3774.3213427026885</v>
      </c>
      <c r="D13" s="88">
        <v>3774.3213427026885</v>
      </c>
      <c r="E13" s="88">
        <v>3774.3213427026885</v>
      </c>
      <c r="F13" s="89">
        <v>3774.3213427026885</v>
      </c>
      <c r="G13" s="89">
        <v>3774.3213427026885</v>
      </c>
    </row>
    <row r="14" spans="1:7" ht="75" x14ac:dyDescent="0.25">
      <c r="A14" s="86" t="s">
        <v>141</v>
      </c>
      <c r="B14" s="86" t="s">
        <v>179</v>
      </c>
      <c r="C14" s="88">
        <v>106192.01556329711</v>
      </c>
      <c r="D14" s="88">
        <v>106192.01556329711</v>
      </c>
      <c r="E14" s="88">
        <v>106192.01556329711</v>
      </c>
      <c r="F14" s="89">
        <v>106192.01556329711</v>
      </c>
      <c r="G14" s="89">
        <v>106192.01556329711</v>
      </c>
    </row>
    <row r="15" spans="1:7" ht="30" x14ac:dyDescent="0.25">
      <c r="A15" s="86" t="s">
        <v>180</v>
      </c>
      <c r="B15" s="86" t="s">
        <v>181</v>
      </c>
      <c r="C15" s="88">
        <v>73445.4334471568</v>
      </c>
      <c r="D15" s="88">
        <v>73445.4334471568</v>
      </c>
      <c r="E15" s="88">
        <v>73445.4334471568</v>
      </c>
      <c r="F15" s="89">
        <v>73445.4334471568</v>
      </c>
      <c r="G15" s="89">
        <v>73445.4334471568</v>
      </c>
    </row>
    <row r="16" spans="1:7" x14ac:dyDescent="0.25">
      <c r="A16" s="86" t="s">
        <v>182</v>
      </c>
      <c r="B16" s="86" t="s">
        <v>182</v>
      </c>
      <c r="C16" s="88">
        <v>90.570043738920006</v>
      </c>
      <c r="D16" s="88">
        <v>90.570043738920006</v>
      </c>
      <c r="E16" s="88">
        <v>90.570043738920006</v>
      </c>
      <c r="F16" s="89">
        <v>90.570043738920006</v>
      </c>
      <c r="G16" s="89">
        <v>90.570043738920006</v>
      </c>
    </row>
    <row r="17" spans="1:7" ht="30" x14ac:dyDescent="0.25">
      <c r="A17" s="86" t="s">
        <v>183</v>
      </c>
      <c r="B17" s="86" t="s">
        <v>184</v>
      </c>
      <c r="C17" s="88">
        <v>1004.8025509635388</v>
      </c>
      <c r="D17" s="88">
        <v>1004.8025509635388</v>
      </c>
      <c r="E17" s="88">
        <v>1004.8025509635388</v>
      </c>
      <c r="F17" s="89">
        <v>1004.8025509635388</v>
      </c>
      <c r="G17" s="89">
        <v>1004.8025509635388</v>
      </c>
    </row>
    <row r="18" spans="1:7" x14ac:dyDescent="0.25">
      <c r="A18" s="86" t="s">
        <v>151</v>
      </c>
      <c r="B18" s="86" t="s">
        <v>151</v>
      </c>
      <c r="C18" s="88">
        <v>1161.9266030106658</v>
      </c>
      <c r="D18" s="88">
        <v>1161.9266030106658</v>
      </c>
      <c r="E18" s="88">
        <v>1161.9266030106658</v>
      </c>
      <c r="F18" s="89">
        <v>1161.9266030106658</v>
      </c>
      <c r="G18" s="89">
        <v>1161.9266030106658</v>
      </c>
    </row>
    <row r="19" spans="1:7" ht="45" x14ac:dyDescent="0.25">
      <c r="A19" s="86" t="s">
        <v>185</v>
      </c>
      <c r="B19" s="86" t="s">
        <v>186</v>
      </c>
      <c r="C19" s="88">
        <v>58795.44218711165</v>
      </c>
      <c r="D19" s="88">
        <v>58795.44218711165</v>
      </c>
      <c r="E19" s="88">
        <v>58795.44218711165</v>
      </c>
      <c r="F19" s="89">
        <v>58795.44218711165</v>
      </c>
      <c r="G19" s="89">
        <v>58795.44218711165</v>
      </c>
    </row>
    <row r="20" spans="1:7" x14ac:dyDescent="0.25">
      <c r="A20" s="86" t="s">
        <v>187</v>
      </c>
      <c r="B20" s="86" t="s">
        <v>187</v>
      </c>
      <c r="C20" s="88">
        <v>536.03108935746991</v>
      </c>
      <c r="D20" s="88">
        <v>536.03108935746991</v>
      </c>
      <c r="E20" s="88">
        <v>536.03108935746991</v>
      </c>
      <c r="F20" s="89">
        <v>536.03108935746991</v>
      </c>
      <c r="G20" s="89">
        <v>536.03108935746991</v>
      </c>
    </row>
    <row r="21" spans="1:7" x14ac:dyDescent="0.25">
      <c r="A21" s="86" t="s">
        <v>188</v>
      </c>
      <c r="B21" s="86" t="s">
        <v>188</v>
      </c>
      <c r="C21" s="88">
        <v>57.785772563800002</v>
      </c>
      <c r="D21" s="88">
        <v>57.785772563800002</v>
      </c>
      <c r="E21" s="88">
        <v>57.785772563800002</v>
      </c>
      <c r="F21" s="89">
        <v>57.785772563800002</v>
      </c>
      <c r="G21" s="89">
        <v>57.785772563800002</v>
      </c>
    </row>
    <row r="22" spans="1:7" x14ac:dyDescent="0.25">
      <c r="A22" s="90" t="s">
        <v>189</v>
      </c>
      <c r="B22" s="90" t="s">
        <v>189</v>
      </c>
      <c r="C22" s="91">
        <v>76.014592748021997</v>
      </c>
      <c r="D22" s="91">
        <v>76.014592748021997</v>
      </c>
      <c r="E22" s="91">
        <v>76.014592748021997</v>
      </c>
      <c r="F22" s="92">
        <v>76.014592748021997</v>
      </c>
      <c r="G22" s="92">
        <v>76.014592748021997</v>
      </c>
    </row>
    <row r="23" spans="1:7" ht="28.5" customHeight="1" x14ac:dyDescent="0.25">
      <c r="A23" s="263" t="s">
        <v>415</v>
      </c>
      <c r="B23" s="263"/>
      <c r="C23" s="263"/>
      <c r="D23" s="263"/>
      <c r="E23" s="263"/>
      <c r="F23" s="263"/>
      <c r="G23" s="263"/>
    </row>
  </sheetData>
  <mergeCells count="3">
    <mergeCell ref="A1:A3"/>
    <mergeCell ref="A23:G23"/>
    <mergeCell ref="B1:E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
  <sheetViews>
    <sheetView topLeftCell="G1" zoomScale="70" zoomScaleNormal="70" workbookViewId="0">
      <selection activeCell="A5" sqref="A5:Z8"/>
    </sheetView>
  </sheetViews>
  <sheetFormatPr baseColWidth="10" defaultRowHeight="15" x14ac:dyDescent="0.25"/>
  <cols>
    <col min="1" max="1" width="41.7109375" customWidth="1"/>
    <col min="2" max="2" width="25.28515625" customWidth="1"/>
    <col min="3" max="21" width="12.42578125" customWidth="1"/>
    <col min="26" max="26" width="12.7109375" bestFit="1" customWidth="1"/>
  </cols>
  <sheetData>
    <row r="1" spans="1:26" ht="15" customHeight="1" x14ac:dyDescent="0.25">
      <c r="A1" s="243"/>
      <c r="B1" s="249" t="s">
        <v>248</v>
      </c>
      <c r="C1" s="250"/>
      <c r="D1" s="250"/>
      <c r="E1" s="250"/>
      <c r="F1" s="250"/>
      <c r="G1" s="250"/>
      <c r="H1" s="250"/>
      <c r="I1" s="250"/>
      <c r="J1" s="250"/>
      <c r="K1" s="250"/>
      <c r="L1" s="250"/>
      <c r="M1" s="250"/>
      <c r="N1" s="250"/>
      <c r="O1" s="250"/>
      <c r="P1" s="250"/>
      <c r="Q1" s="250"/>
      <c r="R1" s="250"/>
      <c r="S1" s="250"/>
      <c r="T1" s="250"/>
      <c r="U1" s="250"/>
      <c r="V1" s="250"/>
      <c r="W1" s="250"/>
      <c r="X1" s="267"/>
      <c r="Y1" s="26" t="s">
        <v>0</v>
      </c>
      <c r="Z1" s="26" t="s">
        <v>247</v>
      </c>
    </row>
    <row r="2" spans="1:26" ht="15" customHeight="1" x14ac:dyDescent="0.25">
      <c r="A2" s="243"/>
      <c r="B2" s="249"/>
      <c r="C2" s="250"/>
      <c r="D2" s="250"/>
      <c r="E2" s="250"/>
      <c r="F2" s="250"/>
      <c r="G2" s="250"/>
      <c r="H2" s="250"/>
      <c r="I2" s="250"/>
      <c r="J2" s="250"/>
      <c r="K2" s="250"/>
      <c r="L2" s="250"/>
      <c r="M2" s="250"/>
      <c r="N2" s="250"/>
      <c r="O2" s="250"/>
      <c r="P2" s="250"/>
      <c r="Q2" s="250"/>
      <c r="R2" s="250"/>
      <c r="S2" s="250"/>
      <c r="T2" s="250"/>
      <c r="U2" s="250"/>
      <c r="V2" s="250"/>
      <c r="W2" s="250"/>
      <c r="X2" s="267"/>
      <c r="Y2" s="27" t="s">
        <v>1</v>
      </c>
      <c r="Z2" s="26">
        <v>1</v>
      </c>
    </row>
    <row r="3" spans="1:26" ht="15" customHeight="1" x14ac:dyDescent="0.25">
      <c r="A3" s="243"/>
      <c r="B3" s="249"/>
      <c r="C3" s="250"/>
      <c r="D3" s="250"/>
      <c r="E3" s="250"/>
      <c r="F3" s="250"/>
      <c r="G3" s="250"/>
      <c r="H3" s="250"/>
      <c r="I3" s="250"/>
      <c r="J3" s="250"/>
      <c r="K3" s="250"/>
      <c r="L3" s="250"/>
      <c r="M3" s="250"/>
      <c r="N3" s="250"/>
      <c r="O3" s="250"/>
      <c r="P3" s="250"/>
      <c r="Q3" s="250"/>
      <c r="R3" s="250"/>
      <c r="S3" s="250"/>
      <c r="T3" s="250"/>
      <c r="U3" s="250"/>
      <c r="V3" s="250"/>
      <c r="W3" s="250"/>
      <c r="X3" s="267"/>
      <c r="Y3" s="27" t="s">
        <v>2</v>
      </c>
      <c r="Z3" s="28">
        <v>44855</v>
      </c>
    </row>
    <row r="5" spans="1:26" ht="17.25" customHeight="1" x14ac:dyDescent="0.25">
      <c r="A5" s="268" t="s">
        <v>190</v>
      </c>
      <c r="B5" s="270" t="s">
        <v>93</v>
      </c>
      <c r="C5" s="271"/>
      <c r="D5" s="271"/>
      <c r="E5" s="271"/>
      <c r="F5" s="272"/>
      <c r="G5" s="264" t="s">
        <v>113</v>
      </c>
      <c r="H5" s="273"/>
      <c r="I5" s="273"/>
      <c r="J5" s="273"/>
      <c r="K5" s="274"/>
      <c r="L5" s="275" t="s">
        <v>114</v>
      </c>
      <c r="M5" s="271"/>
      <c r="N5" s="271"/>
      <c r="O5" s="271"/>
      <c r="P5" s="272"/>
      <c r="Q5" s="264" t="s">
        <v>115</v>
      </c>
      <c r="R5" s="265"/>
      <c r="S5" s="265"/>
      <c r="T5" s="265"/>
      <c r="U5" s="266"/>
      <c r="V5" s="264" t="s">
        <v>406</v>
      </c>
      <c r="W5" s="265"/>
      <c r="X5" s="265"/>
      <c r="Y5" s="265"/>
      <c r="Z5" s="266"/>
    </row>
    <row r="6" spans="1:26" x14ac:dyDescent="0.25">
      <c r="A6" s="269"/>
      <c r="B6" s="152" t="s">
        <v>106</v>
      </c>
      <c r="C6" s="110" t="s">
        <v>117</v>
      </c>
      <c r="D6" s="110" t="s">
        <v>399</v>
      </c>
      <c r="E6" s="110" t="s">
        <v>191</v>
      </c>
      <c r="F6" s="110" t="s">
        <v>101</v>
      </c>
      <c r="G6" s="110" t="s">
        <v>106</v>
      </c>
      <c r="H6" s="110" t="s">
        <v>117</v>
      </c>
      <c r="I6" s="110" t="s">
        <v>399</v>
      </c>
      <c r="J6" s="110" t="s">
        <v>191</v>
      </c>
      <c r="K6" s="110" t="s">
        <v>101</v>
      </c>
      <c r="L6" s="110" t="s">
        <v>106</v>
      </c>
      <c r="M6" s="110" t="s">
        <v>117</v>
      </c>
      <c r="N6" s="110" t="s">
        <v>399</v>
      </c>
      <c r="O6" s="110" t="s">
        <v>191</v>
      </c>
      <c r="P6" s="110" t="s">
        <v>101</v>
      </c>
      <c r="Q6" s="110" t="s">
        <v>106</v>
      </c>
      <c r="R6" s="110" t="s">
        <v>117</v>
      </c>
      <c r="S6" s="110" t="s">
        <v>399</v>
      </c>
      <c r="T6" s="110" t="s">
        <v>191</v>
      </c>
      <c r="U6" s="110" t="s">
        <v>101</v>
      </c>
      <c r="V6" s="110" t="s">
        <v>106</v>
      </c>
      <c r="W6" s="110" t="s">
        <v>117</v>
      </c>
      <c r="X6" s="110" t="s">
        <v>399</v>
      </c>
      <c r="Y6" s="110" t="s">
        <v>191</v>
      </c>
      <c r="Z6" s="110" t="s">
        <v>101</v>
      </c>
    </row>
    <row r="7" spans="1:26" ht="22.5" customHeight="1" x14ac:dyDescent="0.25">
      <c r="A7" s="94" t="s">
        <v>192</v>
      </c>
      <c r="B7" s="153">
        <v>57485</v>
      </c>
      <c r="C7" s="154">
        <f t="shared" ref="C7:C8" si="0">B7/73353</f>
        <v>0.78367619592927351</v>
      </c>
      <c r="D7" s="154">
        <f t="shared" ref="D7:D8" si="1">B7/217434</f>
        <v>0.26437907594948351</v>
      </c>
      <c r="E7" s="155" t="s">
        <v>295</v>
      </c>
      <c r="F7" s="153">
        <v>11128606</v>
      </c>
      <c r="G7" s="153">
        <v>57485</v>
      </c>
      <c r="H7" s="154">
        <f t="shared" ref="H7:H8" si="2">G7/73353</f>
        <v>0.78367619592927351</v>
      </c>
      <c r="I7" s="154">
        <f t="shared" ref="I7:I8" si="3">G7/217434</f>
        <v>0.26437907594948351</v>
      </c>
      <c r="J7" s="155" t="s">
        <v>295</v>
      </c>
      <c r="K7" s="153">
        <v>11128606</v>
      </c>
      <c r="L7" s="153">
        <v>57485</v>
      </c>
      <c r="M7" s="154">
        <f t="shared" ref="M7:M8" si="4">L7/73353</f>
        <v>0.78367619592927351</v>
      </c>
      <c r="N7" s="154">
        <f t="shared" ref="N7:N8" si="5">L7/217434</f>
        <v>0.26437907594948351</v>
      </c>
      <c r="O7" s="155" t="s">
        <v>295</v>
      </c>
      <c r="P7" s="153">
        <v>11128606</v>
      </c>
      <c r="Q7" s="156">
        <v>57485</v>
      </c>
      <c r="R7" s="157">
        <f t="shared" ref="R7:R8" si="6">Q7/73353</f>
        <v>0.78367619592927351</v>
      </c>
      <c r="S7" s="157">
        <f t="shared" ref="S7:S8" si="7">Q7/217434</f>
        <v>0.26437907594948351</v>
      </c>
      <c r="T7" s="158" t="s">
        <v>295</v>
      </c>
      <c r="U7" s="156">
        <v>11128606</v>
      </c>
      <c r="V7" s="156">
        <v>57485</v>
      </c>
      <c r="W7" s="157">
        <f t="shared" ref="W7:W8" si="8">V7/73353</f>
        <v>0.78367619592927351</v>
      </c>
      <c r="X7" s="157">
        <f t="shared" ref="X7:X8" si="9">V7/217434</f>
        <v>0.26437907594948351</v>
      </c>
      <c r="Y7" s="158" t="s">
        <v>295</v>
      </c>
      <c r="Z7" s="156">
        <v>11128606</v>
      </c>
    </row>
    <row r="8" spans="1:26" ht="33" customHeight="1" x14ac:dyDescent="0.25">
      <c r="A8" s="94" t="s">
        <v>193</v>
      </c>
      <c r="B8" s="153">
        <v>57485</v>
      </c>
      <c r="C8" s="154">
        <f t="shared" si="0"/>
        <v>0.78367619592927351</v>
      </c>
      <c r="D8" s="154">
        <f t="shared" si="1"/>
        <v>0.26437907594948351</v>
      </c>
      <c r="E8" s="155" t="s">
        <v>296</v>
      </c>
      <c r="F8" s="153">
        <v>22729098</v>
      </c>
      <c r="G8" s="153">
        <v>57485</v>
      </c>
      <c r="H8" s="154">
        <f t="shared" si="2"/>
        <v>0.78367619592927351</v>
      </c>
      <c r="I8" s="154">
        <f t="shared" si="3"/>
        <v>0.26437907594948351</v>
      </c>
      <c r="J8" s="155" t="s">
        <v>296</v>
      </c>
      <c r="K8" s="153">
        <v>22729098</v>
      </c>
      <c r="L8" s="153">
        <v>57485</v>
      </c>
      <c r="M8" s="154">
        <f t="shared" si="4"/>
        <v>0.78367619592927351</v>
      </c>
      <c r="N8" s="154">
        <f t="shared" si="5"/>
        <v>0.26437907594948351</v>
      </c>
      <c r="O8" s="155" t="s">
        <v>296</v>
      </c>
      <c r="P8" s="153">
        <v>22729098</v>
      </c>
      <c r="Q8" s="156">
        <v>57485</v>
      </c>
      <c r="R8" s="157">
        <f t="shared" si="6"/>
        <v>0.78367619592927351</v>
      </c>
      <c r="S8" s="157">
        <f t="shared" si="7"/>
        <v>0.26437907594948351</v>
      </c>
      <c r="T8" s="158" t="s">
        <v>296</v>
      </c>
      <c r="U8" s="156">
        <v>22729098</v>
      </c>
      <c r="V8" s="156">
        <v>57485</v>
      </c>
      <c r="W8" s="157">
        <f t="shared" si="8"/>
        <v>0.78367619592927351</v>
      </c>
      <c r="X8" s="157">
        <f t="shared" si="9"/>
        <v>0.26437907594948351</v>
      </c>
      <c r="Y8" s="158" t="s">
        <v>296</v>
      </c>
      <c r="Z8" s="156">
        <v>22729098</v>
      </c>
    </row>
    <row r="9" spans="1:26" ht="37.5" customHeight="1" x14ac:dyDescent="0.25">
      <c r="A9" s="263" t="s">
        <v>297</v>
      </c>
      <c r="B9" s="263"/>
      <c r="C9" s="263"/>
      <c r="D9" s="263"/>
      <c r="E9" s="263"/>
      <c r="F9" s="263"/>
      <c r="G9" s="263"/>
      <c r="H9" s="263"/>
      <c r="I9" s="263"/>
      <c r="J9" s="263"/>
      <c r="K9" s="263"/>
      <c r="L9" s="263"/>
      <c r="M9" s="263"/>
      <c r="N9" s="263"/>
      <c r="O9" s="263"/>
      <c r="P9" s="263"/>
      <c r="Q9" s="263"/>
      <c r="R9" s="263"/>
      <c r="S9" s="263"/>
      <c r="T9" s="263"/>
      <c r="U9" s="263"/>
      <c r="V9" s="263"/>
      <c r="W9" s="263"/>
      <c r="X9" s="263"/>
      <c r="Y9" s="263"/>
      <c r="Z9" s="263"/>
    </row>
  </sheetData>
  <mergeCells count="9">
    <mergeCell ref="A9:Z9"/>
    <mergeCell ref="V5:Z5"/>
    <mergeCell ref="B1:X3"/>
    <mergeCell ref="A1:A3"/>
    <mergeCell ref="A5:A6"/>
    <mergeCell ref="B5:F5"/>
    <mergeCell ref="G5:K5"/>
    <mergeCell ref="L5:P5"/>
    <mergeCell ref="Q5:U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topLeftCell="C1" zoomScale="70" zoomScaleNormal="70" workbookViewId="0">
      <selection activeCell="C1" sqref="C1:E3"/>
    </sheetView>
  </sheetViews>
  <sheetFormatPr baseColWidth="10" defaultRowHeight="15" x14ac:dyDescent="0.25"/>
  <cols>
    <col min="1" max="1" width="7.140625" customWidth="1"/>
    <col min="2" max="2" width="34.42578125" customWidth="1"/>
    <col min="3" max="3" width="50.5703125" customWidth="1"/>
    <col min="4" max="4" width="50.7109375" customWidth="1"/>
    <col min="5" max="5" width="48.5703125" customWidth="1"/>
    <col min="6" max="6" width="44.42578125" customWidth="1"/>
    <col min="7" max="7" width="40.28515625" bestFit="1" customWidth="1"/>
  </cols>
  <sheetData>
    <row r="1" spans="1:7" ht="15" customHeight="1" x14ac:dyDescent="0.25">
      <c r="A1" s="236"/>
      <c r="B1" s="236"/>
      <c r="C1" s="252" t="s">
        <v>248</v>
      </c>
      <c r="D1" s="253"/>
      <c r="E1" s="254"/>
      <c r="F1" s="23" t="s">
        <v>0</v>
      </c>
      <c r="G1" s="23" t="s">
        <v>247</v>
      </c>
    </row>
    <row r="2" spans="1:7" ht="15" customHeight="1" x14ac:dyDescent="0.25">
      <c r="A2" s="236"/>
      <c r="B2" s="236"/>
      <c r="C2" s="252"/>
      <c r="D2" s="253"/>
      <c r="E2" s="254"/>
      <c r="F2" s="24" t="s">
        <v>1</v>
      </c>
      <c r="G2" s="23">
        <v>1</v>
      </c>
    </row>
    <row r="3" spans="1:7" ht="15.75" customHeight="1" x14ac:dyDescent="0.25">
      <c r="A3" s="236"/>
      <c r="B3" s="236"/>
      <c r="C3" s="252"/>
      <c r="D3" s="253"/>
      <c r="E3" s="254"/>
      <c r="F3" s="24" t="s">
        <v>2</v>
      </c>
      <c r="G3" s="25">
        <v>44855</v>
      </c>
    </row>
    <row r="5" spans="1:7" x14ac:dyDescent="0.25">
      <c r="A5" s="36" t="s">
        <v>91</v>
      </c>
      <c r="B5" s="36" t="s">
        <v>92</v>
      </c>
      <c r="C5" s="36" t="s">
        <v>93</v>
      </c>
      <c r="D5" s="36" t="s">
        <v>113</v>
      </c>
      <c r="E5" s="36" t="s">
        <v>114</v>
      </c>
      <c r="F5" s="36" t="s">
        <v>115</v>
      </c>
      <c r="G5" s="36" t="s">
        <v>406</v>
      </c>
    </row>
    <row r="6" spans="1:7" ht="281.25" customHeight="1" x14ac:dyDescent="0.25">
      <c r="A6" s="257">
        <v>1</v>
      </c>
      <c r="B6" s="260" t="s">
        <v>194</v>
      </c>
      <c r="C6" s="39" t="s">
        <v>195</v>
      </c>
      <c r="D6" s="39" t="s">
        <v>195</v>
      </c>
      <c r="E6" s="39" t="s">
        <v>195</v>
      </c>
      <c r="F6" s="39" t="s">
        <v>195</v>
      </c>
      <c r="G6" s="39" t="s">
        <v>195</v>
      </c>
    </row>
    <row r="7" spans="1:7" ht="137.25" customHeight="1" x14ac:dyDescent="0.25">
      <c r="A7" s="277"/>
      <c r="B7" s="277"/>
      <c r="C7" s="39" t="s">
        <v>196</v>
      </c>
      <c r="D7" s="39" t="s">
        <v>196</v>
      </c>
      <c r="E7" s="39" t="s">
        <v>196</v>
      </c>
      <c r="F7" s="39" t="s">
        <v>196</v>
      </c>
      <c r="G7" s="39" t="s">
        <v>196</v>
      </c>
    </row>
    <row r="8" spans="1:7" ht="143.25" customHeight="1" x14ac:dyDescent="0.25">
      <c r="A8" s="277"/>
      <c r="B8" s="277"/>
      <c r="C8" s="39" t="s">
        <v>197</v>
      </c>
      <c r="D8" s="39" t="s">
        <v>197</v>
      </c>
      <c r="E8" s="39" t="s">
        <v>197</v>
      </c>
      <c r="F8" s="39" t="s">
        <v>197</v>
      </c>
      <c r="G8" s="39" t="s">
        <v>197</v>
      </c>
    </row>
    <row r="9" spans="1:7" ht="96.75" customHeight="1" x14ac:dyDescent="0.25">
      <c r="A9" s="277"/>
      <c r="B9" s="277"/>
      <c r="C9" s="40" t="s">
        <v>383</v>
      </c>
      <c r="D9" s="40" t="s">
        <v>384</v>
      </c>
      <c r="E9" s="40" t="s">
        <v>385</v>
      </c>
      <c r="F9" s="40" t="s">
        <v>386</v>
      </c>
      <c r="G9" s="40" t="s">
        <v>386</v>
      </c>
    </row>
    <row r="10" spans="1:7" ht="28.5" x14ac:dyDescent="0.25">
      <c r="A10" s="277"/>
      <c r="B10" s="277"/>
      <c r="C10" s="39" t="s">
        <v>298</v>
      </c>
      <c r="D10" s="39" t="s">
        <v>298</v>
      </c>
      <c r="E10" s="39" t="s">
        <v>298</v>
      </c>
      <c r="F10" s="39" t="s">
        <v>298</v>
      </c>
      <c r="G10" s="39" t="s">
        <v>298</v>
      </c>
    </row>
    <row r="11" spans="1:7" ht="106.5" customHeight="1" x14ac:dyDescent="0.25">
      <c r="A11" s="278"/>
      <c r="B11" s="278"/>
      <c r="C11" s="40" t="s">
        <v>387</v>
      </c>
      <c r="D11" s="40" t="s">
        <v>388</v>
      </c>
      <c r="E11" s="40" t="s">
        <v>388</v>
      </c>
      <c r="F11" s="40" t="s">
        <v>388</v>
      </c>
      <c r="G11" s="40" t="s">
        <v>388</v>
      </c>
    </row>
    <row r="12" spans="1:7" ht="93" customHeight="1" x14ac:dyDescent="0.25">
      <c r="A12" s="39">
        <v>2</v>
      </c>
      <c r="B12" s="41" t="s">
        <v>157</v>
      </c>
      <c r="C12" s="39" t="s">
        <v>198</v>
      </c>
      <c r="D12" s="39" t="s">
        <v>198</v>
      </c>
      <c r="E12" s="39" t="s">
        <v>198</v>
      </c>
      <c r="F12" s="39" t="s">
        <v>198</v>
      </c>
      <c r="G12" s="39" t="s">
        <v>198</v>
      </c>
    </row>
    <row r="13" spans="1:7" ht="30" x14ac:dyDescent="0.25">
      <c r="A13" s="39">
        <v>3</v>
      </c>
      <c r="B13" s="41" t="s">
        <v>199</v>
      </c>
      <c r="C13" s="39" t="s">
        <v>200</v>
      </c>
      <c r="D13" s="39" t="s">
        <v>200</v>
      </c>
      <c r="E13" s="39" t="s">
        <v>200</v>
      </c>
      <c r="F13" s="39" t="s">
        <v>200</v>
      </c>
      <c r="G13" s="39" t="s">
        <v>200</v>
      </c>
    </row>
    <row r="14" spans="1:7" ht="45" x14ac:dyDescent="0.25">
      <c r="A14" s="39">
        <v>4</v>
      </c>
      <c r="B14" s="41" t="s">
        <v>201</v>
      </c>
      <c r="C14" s="39" t="s">
        <v>200</v>
      </c>
      <c r="D14" s="39" t="s">
        <v>200</v>
      </c>
      <c r="E14" s="39" t="s">
        <v>200</v>
      </c>
      <c r="F14" s="39" t="s">
        <v>200</v>
      </c>
      <c r="G14" s="39" t="s">
        <v>200</v>
      </c>
    </row>
    <row r="15" spans="1:7" ht="376.5" customHeight="1" x14ac:dyDescent="0.25">
      <c r="A15" s="39">
        <v>5</v>
      </c>
      <c r="B15" s="41" t="s">
        <v>158</v>
      </c>
      <c r="C15" s="39" t="s">
        <v>202</v>
      </c>
      <c r="D15" s="39" t="s">
        <v>202</v>
      </c>
      <c r="E15" s="39" t="s">
        <v>202</v>
      </c>
      <c r="F15" s="39" t="s">
        <v>202</v>
      </c>
      <c r="G15" s="39" t="s">
        <v>202</v>
      </c>
    </row>
    <row r="16" spans="1:7" ht="179.25" customHeight="1" x14ac:dyDescent="0.25">
      <c r="A16" s="39">
        <v>6</v>
      </c>
      <c r="B16" s="41" t="s">
        <v>160</v>
      </c>
      <c r="C16" s="39" t="s">
        <v>203</v>
      </c>
      <c r="D16" s="39" t="s">
        <v>203</v>
      </c>
      <c r="E16" s="39" t="s">
        <v>203</v>
      </c>
      <c r="F16" s="39" t="s">
        <v>203</v>
      </c>
      <c r="G16" s="39" t="s">
        <v>203</v>
      </c>
    </row>
    <row r="17" spans="1:7" ht="153.75" customHeight="1" x14ac:dyDescent="0.25">
      <c r="A17" s="37">
        <v>7</v>
      </c>
      <c r="B17" s="38" t="s">
        <v>162</v>
      </c>
      <c r="C17" s="37" t="s">
        <v>204</v>
      </c>
      <c r="D17" s="37" t="s">
        <v>204</v>
      </c>
      <c r="E17" s="37" t="s">
        <v>204</v>
      </c>
      <c r="F17" s="37" t="s">
        <v>204</v>
      </c>
      <c r="G17" s="37" t="s">
        <v>204</v>
      </c>
    </row>
    <row r="18" spans="1:7" ht="39.75" customHeight="1" x14ac:dyDescent="0.25">
      <c r="A18" s="276" t="s">
        <v>389</v>
      </c>
      <c r="B18" s="276"/>
      <c r="C18" s="276"/>
      <c r="D18" s="276"/>
      <c r="E18" s="276"/>
      <c r="F18" s="276"/>
    </row>
  </sheetData>
  <mergeCells count="5">
    <mergeCell ref="A18:F18"/>
    <mergeCell ref="A1:B3"/>
    <mergeCell ref="A6:A11"/>
    <mergeCell ref="B6:B11"/>
    <mergeCell ref="C1:E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4"/>
  <sheetViews>
    <sheetView zoomScale="60" zoomScaleNormal="60" workbookViewId="0">
      <selection activeCell="U14" sqref="A5:U14"/>
    </sheetView>
  </sheetViews>
  <sheetFormatPr baseColWidth="10" defaultRowHeight="15" x14ac:dyDescent="0.25"/>
  <cols>
    <col min="1" max="1" width="32.5703125" customWidth="1"/>
    <col min="2" max="3" width="14.42578125" customWidth="1"/>
    <col min="4" max="4" width="25.42578125" customWidth="1"/>
    <col min="5" max="16" width="14.42578125" customWidth="1"/>
    <col min="17" max="17" width="23.5703125" customWidth="1"/>
    <col min="21" max="21" width="21.85546875" customWidth="1"/>
  </cols>
  <sheetData>
    <row r="1" spans="1:21" ht="21" customHeight="1" x14ac:dyDescent="0.25">
      <c r="A1" s="236"/>
      <c r="B1" s="159" t="s">
        <v>248</v>
      </c>
      <c r="C1" s="160"/>
      <c r="D1" s="160"/>
      <c r="E1" s="160"/>
      <c r="F1" s="160"/>
      <c r="G1" s="160"/>
      <c r="H1" s="160"/>
      <c r="I1" s="160"/>
      <c r="J1" s="160"/>
      <c r="K1" s="160"/>
      <c r="L1" s="160"/>
      <c r="M1" s="160"/>
      <c r="N1" s="160"/>
      <c r="O1" s="160"/>
      <c r="P1" s="160"/>
      <c r="Q1" s="160"/>
      <c r="R1" s="160"/>
      <c r="S1" s="161"/>
      <c r="T1" s="23" t="s">
        <v>0</v>
      </c>
      <c r="U1" s="23" t="s">
        <v>247</v>
      </c>
    </row>
    <row r="2" spans="1:21" ht="21" customHeight="1" x14ac:dyDescent="0.25">
      <c r="A2" s="236"/>
      <c r="B2" s="159"/>
      <c r="C2" s="160"/>
      <c r="D2" s="160"/>
      <c r="E2" s="160"/>
      <c r="F2" s="160"/>
      <c r="G2" s="160"/>
      <c r="H2" s="160"/>
      <c r="I2" s="160"/>
      <c r="J2" s="160"/>
      <c r="K2" s="160"/>
      <c r="L2" s="160"/>
      <c r="M2" s="160"/>
      <c r="N2" s="160"/>
      <c r="O2" s="160"/>
      <c r="P2" s="160"/>
      <c r="Q2" s="160"/>
      <c r="R2" s="160"/>
      <c r="S2" s="161"/>
      <c r="T2" s="24" t="s">
        <v>1</v>
      </c>
      <c r="U2" s="23">
        <v>1</v>
      </c>
    </row>
    <row r="3" spans="1:21" ht="21" customHeight="1" x14ac:dyDescent="0.25">
      <c r="A3" s="236"/>
      <c r="B3" s="159"/>
      <c r="C3" s="160"/>
      <c r="D3" s="160"/>
      <c r="E3" s="160"/>
      <c r="F3" s="160"/>
      <c r="G3" s="160"/>
      <c r="H3" s="160"/>
      <c r="I3" s="160"/>
      <c r="J3" s="160"/>
      <c r="K3" s="160"/>
      <c r="L3" s="160"/>
      <c r="M3" s="160"/>
      <c r="N3" s="160"/>
      <c r="O3" s="160"/>
      <c r="P3" s="160"/>
      <c r="Q3" s="160"/>
      <c r="R3" s="160"/>
      <c r="S3" s="161"/>
      <c r="T3" s="24" t="s">
        <v>2</v>
      </c>
      <c r="U3" s="25">
        <v>44855</v>
      </c>
    </row>
    <row r="4" spans="1:21" x14ac:dyDescent="0.25">
      <c r="A4" s="251"/>
      <c r="B4" s="251"/>
      <c r="C4" s="251"/>
      <c r="D4" s="251"/>
      <c r="E4" s="251"/>
      <c r="F4" s="251"/>
      <c r="G4" s="251"/>
      <c r="H4" s="251"/>
      <c r="I4" s="251"/>
      <c r="J4" s="251"/>
      <c r="K4" s="251"/>
      <c r="L4" s="251"/>
      <c r="M4" s="251"/>
      <c r="N4" s="251"/>
      <c r="O4" s="251"/>
      <c r="P4" s="251"/>
      <c r="Q4" s="251"/>
    </row>
    <row r="5" spans="1:21" x14ac:dyDescent="0.25">
      <c r="A5" s="282" t="s">
        <v>390</v>
      </c>
      <c r="B5" s="279" t="s">
        <v>93</v>
      </c>
      <c r="C5" s="280"/>
      <c r="D5" s="280"/>
      <c r="E5" s="281"/>
      <c r="F5" s="279" t="s">
        <v>113</v>
      </c>
      <c r="G5" s="280"/>
      <c r="H5" s="280"/>
      <c r="I5" s="281"/>
      <c r="J5" s="279" t="s">
        <v>114</v>
      </c>
      <c r="K5" s="280"/>
      <c r="L5" s="280"/>
      <c r="M5" s="281"/>
      <c r="N5" s="279" t="s">
        <v>115</v>
      </c>
      <c r="O5" s="280"/>
      <c r="P5" s="280"/>
      <c r="Q5" s="281"/>
      <c r="R5" s="279" t="s">
        <v>406</v>
      </c>
      <c r="S5" s="280"/>
      <c r="T5" s="280"/>
      <c r="U5" s="281"/>
    </row>
    <row r="6" spans="1:21" x14ac:dyDescent="0.25">
      <c r="A6" s="259"/>
      <c r="B6" s="95" t="s">
        <v>106</v>
      </c>
      <c r="C6" s="95" t="s">
        <v>117</v>
      </c>
      <c r="D6" s="87" t="s">
        <v>205</v>
      </c>
      <c r="E6" s="87" t="s">
        <v>108</v>
      </c>
      <c r="F6" s="96" t="s">
        <v>106</v>
      </c>
      <c r="G6" s="87" t="s">
        <v>117</v>
      </c>
      <c r="H6" s="87" t="s">
        <v>205</v>
      </c>
      <c r="I6" s="87" t="s">
        <v>108</v>
      </c>
      <c r="J6" s="87" t="s">
        <v>106</v>
      </c>
      <c r="K6" s="87" t="s">
        <v>117</v>
      </c>
      <c r="L6" s="87" t="s">
        <v>205</v>
      </c>
      <c r="M6" s="87" t="s">
        <v>108</v>
      </c>
      <c r="N6" s="87" t="s">
        <v>106</v>
      </c>
      <c r="O6" s="87" t="s">
        <v>117</v>
      </c>
      <c r="P6" s="87" t="s">
        <v>205</v>
      </c>
      <c r="Q6" s="87" t="s">
        <v>108</v>
      </c>
      <c r="R6" s="87" t="s">
        <v>106</v>
      </c>
      <c r="S6" s="87" t="s">
        <v>117</v>
      </c>
      <c r="T6" s="87" t="s">
        <v>205</v>
      </c>
      <c r="U6" s="87" t="s">
        <v>108</v>
      </c>
    </row>
    <row r="7" spans="1:21" ht="114" x14ac:dyDescent="0.25">
      <c r="A7" s="97" t="s">
        <v>391</v>
      </c>
      <c r="B7" s="98">
        <v>73353</v>
      </c>
      <c r="C7" s="99">
        <f t="shared" ref="C7:C13" si="0">B7/311117</f>
        <v>0.23577303715322531</v>
      </c>
      <c r="D7" s="100">
        <f t="shared" ref="D7:D13" si="1">B7/217434</f>
        <v>0.33735754297855902</v>
      </c>
      <c r="E7" s="97" t="s">
        <v>278</v>
      </c>
      <c r="F7" s="101">
        <v>73353</v>
      </c>
      <c r="G7" s="99">
        <f t="shared" ref="G7:G13" si="2">F7/311117</f>
        <v>0.23577303715322531</v>
      </c>
      <c r="H7" s="100">
        <v>0.33735754297855902</v>
      </c>
      <c r="I7" s="97" t="s">
        <v>278</v>
      </c>
      <c r="J7" s="182">
        <v>73353</v>
      </c>
      <c r="K7" s="183">
        <f t="shared" ref="K7:K13" si="3">J7/311117</f>
        <v>0.23577303715322531</v>
      </c>
      <c r="L7" s="184">
        <v>0.33735754297855902</v>
      </c>
      <c r="M7" s="169" t="s">
        <v>278</v>
      </c>
      <c r="N7" s="182">
        <v>73353</v>
      </c>
      <c r="O7" s="183">
        <f t="shared" ref="O7:O13" si="4">N7/311117</f>
        <v>0.23577303715322531</v>
      </c>
      <c r="P7" s="184">
        <v>0.33735754297855902</v>
      </c>
      <c r="Q7" s="169" t="s">
        <v>278</v>
      </c>
      <c r="R7" s="166" t="s">
        <v>416</v>
      </c>
      <c r="S7" s="167">
        <v>0.28370000000000001</v>
      </c>
      <c r="T7" s="168">
        <v>0.38300000000000001</v>
      </c>
      <c r="U7" s="169" t="s">
        <v>417</v>
      </c>
    </row>
    <row r="8" spans="1:21" ht="71.25" x14ac:dyDescent="0.25">
      <c r="A8" s="97" t="s">
        <v>392</v>
      </c>
      <c r="B8" s="98">
        <v>55977.8</v>
      </c>
      <c r="C8" s="99">
        <f t="shared" si="0"/>
        <v>0.17992523712944006</v>
      </c>
      <c r="D8" s="100">
        <f t="shared" si="1"/>
        <v>0.25744731734687309</v>
      </c>
      <c r="E8" s="97" t="s">
        <v>283</v>
      </c>
      <c r="F8" s="102">
        <v>73614.09</v>
      </c>
      <c r="G8" s="99">
        <f t="shared" si="2"/>
        <v>0.23661223912547369</v>
      </c>
      <c r="H8" s="100">
        <v>0.25744731734687309</v>
      </c>
      <c r="I8" s="97" t="s">
        <v>283</v>
      </c>
      <c r="J8" s="170">
        <v>73614.09</v>
      </c>
      <c r="K8" s="171">
        <f t="shared" si="3"/>
        <v>0.23661223912547369</v>
      </c>
      <c r="L8" s="174">
        <v>0.25744731734687309</v>
      </c>
      <c r="M8" s="173" t="s">
        <v>283</v>
      </c>
      <c r="N8" s="170">
        <v>73614.09</v>
      </c>
      <c r="O8" s="171">
        <f t="shared" si="4"/>
        <v>0.23661223912547369</v>
      </c>
      <c r="P8" s="174">
        <v>0.25744731734687309</v>
      </c>
      <c r="Q8" s="173" t="s">
        <v>283</v>
      </c>
      <c r="R8" s="170">
        <v>101774</v>
      </c>
      <c r="S8" s="171">
        <v>0.33</v>
      </c>
      <c r="T8" s="172">
        <v>0.437</v>
      </c>
      <c r="U8" s="173" t="s">
        <v>418</v>
      </c>
    </row>
    <row r="9" spans="1:21" ht="270.75" x14ac:dyDescent="0.25">
      <c r="A9" s="97" t="s">
        <v>393</v>
      </c>
      <c r="B9" s="98">
        <v>31785</v>
      </c>
      <c r="C9" s="99">
        <f t="shared" si="0"/>
        <v>0.10216413760739529</v>
      </c>
      <c r="D9" s="100">
        <f t="shared" si="1"/>
        <v>0.14618228979828363</v>
      </c>
      <c r="E9" s="97" t="s">
        <v>299</v>
      </c>
      <c r="F9" s="102">
        <v>31885.91</v>
      </c>
      <c r="G9" s="99">
        <f t="shared" si="2"/>
        <v>0.10248848503939033</v>
      </c>
      <c r="H9" s="100">
        <v>0.1</v>
      </c>
      <c r="I9" s="97" t="s">
        <v>300</v>
      </c>
      <c r="J9" s="170">
        <v>31885.91</v>
      </c>
      <c r="K9" s="171">
        <f t="shared" si="3"/>
        <v>0.10248848503939033</v>
      </c>
      <c r="L9" s="174">
        <v>0.1</v>
      </c>
      <c r="M9" s="173" t="s">
        <v>300</v>
      </c>
      <c r="N9" s="170">
        <v>31885.91</v>
      </c>
      <c r="O9" s="171">
        <f t="shared" si="4"/>
        <v>0.10248848503939033</v>
      </c>
      <c r="P9" s="174">
        <v>0.1</v>
      </c>
      <c r="Q9" s="173" t="s">
        <v>300</v>
      </c>
      <c r="R9" s="170">
        <v>31885.91</v>
      </c>
      <c r="S9" s="171">
        <f t="shared" ref="S9:S13" si="5">R9/311117</f>
        <v>0.10248848503939033</v>
      </c>
      <c r="T9" s="174">
        <v>0.1</v>
      </c>
      <c r="U9" s="173" t="s">
        <v>300</v>
      </c>
    </row>
    <row r="10" spans="1:21" ht="85.5" x14ac:dyDescent="0.25">
      <c r="A10" s="97" t="s">
        <v>394</v>
      </c>
      <c r="B10" s="98">
        <v>34001</v>
      </c>
      <c r="C10" s="99">
        <f t="shared" si="0"/>
        <v>0.10928685992729423</v>
      </c>
      <c r="D10" s="100">
        <f t="shared" si="1"/>
        <v>0.15637388816836373</v>
      </c>
      <c r="E10" s="97" t="s">
        <v>301</v>
      </c>
      <c r="F10" s="101">
        <v>34001</v>
      </c>
      <c r="G10" s="99">
        <f t="shared" si="2"/>
        <v>0.10928685992729423</v>
      </c>
      <c r="H10" s="100">
        <f t="shared" ref="H10:H13" si="6">F10/217434</f>
        <v>0.15637388816836373</v>
      </c>
      <c r="I10" s="97" t="s">
        <v>301</v>
      </c>
      <c r="J10" s="175">
        <v>34001</v>
      </c>
      <c r="K10" s="171">
        <f t="shared" si="3"/>
        <v>0.10928685992729423</v>
      </c>
      <c r="L10" s="174">
        <f t="shared" ref="L10:L13" si="7">J10/217434</f>
        <v>0.15637388816836373</v>
      </c>
      <c r="M10" s="173" t="s">
        <v>301</v>
      </c>
      <c r="N10" s="175">
        <v>34001</v>
      </c>
      <c r="O10" s="171">
        <f t="shared" si="4"/>
        <v>0.10928685992729423</v>
      </c>
      <c r="P10" s="174">
        <f t="shared" ref="P10:P13" si="8">N10/217434</f>
        <v>0.15637388816836373</v>
      </c>
      <c r="Q10" s="173" t="s">
        <v>301</v>
      </c>
      <c r="R10" s="175">
        <v>34001</v>
      </c>
      <c r="S10" s="171">
        <f t="shared" si="5"/>
        <v>0.10928685992729423</v>
      </c>
      <c r="T10" s="174">
        <f t="shared" ref="T10:T13" si="9">R10/217434</f>
        <v>0.15637388816836373</v>
      </c>
      <c r="U10" s="173" t="s">
        <v>301</v>
      </c>
    </row>
    <row r="11" spans="1:21" ht="85.5" x14ac:dyDescent="0.25">
      <c r="A11" s="97" t="s">
        <v>395</v>
      </c>
      <c r="B11" s="98">
        <v>26862</v>
      </c>
      <c r="C11" s="99">
        <f t="shared" si="0"/>
        <v>8.6340508554659495E-2</v>
      </c>
      <c r="D11" s="100">
        <f t="shared" si="1"/>
        <v>0.1235409365600596</v>
      </c>
      <c r="E11" s="97" t="s">
        <v>301</v>
      </c>
      <c r="F11" s="101">
        <v>26862</v>
      </c>
      <c r="G11" s="99">
        <f t="shared" si="2"/>
        <v>8.6340508554659495E-2</v>
      </c>
      <c r="H11" s="100">
        <f t="shared" si="6"/>
        <v>0.1235409365600596</v>
      </c>
      <c r="I11" s="97" t="s">
        <v>301</v>
      </c>
      <c r="J11" s="175">
        <v>26862</v>
      </c>
      <c r="K11" s="171">
        <f t="shared" si="3"/>
        <v>8.6340508554659495E-2</v>
      </c>
      <c r="L11" s="174">
        <f t="shared" si="7"/>
        <v>0.1235409365600596</v>
      </c>
      <c r="M11" s="173" t="s">
        <v>301</v>
      </c>
      <c r="N11" s="175">
        <v>26862</v>
      </c>
      <c r="O11" s="171">
        <f t="shared" si="4"/>
        <v>8.6340508554659495E-2</v>
      </c>
      <c r="P11" s="174">
        <f t="shared" si="8"/>
        <v>0.1235409365600596</v>
      </c>
      <c r="Q11" s="173" t="s">
        <v>301</v>
      </c>
      <c r="R11" s="175">
        <v>26862</v>
      </c>
      <c r="S11" s="171">
        <f t="shared" si="5"/>
        <v>8.6340508554659495E-2</v>
      </c>
      <c r="T11" s="174">
        <f t="shared" si="9"/>
        <v>0.1235409365600596</v>
      </c>
      <c r="U11" s="173" t="s">
        <v>301</v>
      </c>
    </row>
    <row r="12" spans="1:21" ht="85.5" x14ac:dyDescent="0.25">
      <c r="A12" s="97" t="s">
        <v>396</v>
      </c>
      <c r="B12" s="98">
        <v>9927</v>
      </c>
      <c r="C12" s="99">
        <f t="shared" si="0"/>
        <v>3.1907610320233225E-2</v>
      </c>
      <c r="D12" s="100">
        <f t="shared" si="1"/>
        <v>4.5655233312177489E-2</v>
      </c>
      <c r="E12" s="97" t="s">
        <v>301</v>
      </c>
      <c r="F12" s="101">
        <v>9927</v>
      </c>
      <c r="G12" s="99">
        <f t="shared" si="2"/>
        <v>3.1907610320233225E-2</v>
      </c>
      <c r="H12" s="100">
        <f t="shared" si="6"/>
        <v>4.5655233312177489E-2</v>
      </c>
      <c r="I12" s="97" t="s">
        <v>301</v>
      </c>
      <c r="J12" s="175">
        <v>9927</v>
      </c>
      <c r="K12" s="171">
        <f t="shared" si="3"/>
        <v>3.1907610320233225E-2</v>
      </c>
      <c r="L12" s="174">
        <f t="shared" si="7"/>
        <v>4.5655233312177489E-2</v>
      </c>
      <c r="M12" s="173" t="s">
        <v>301</v>
      </c>
      <c r="N12" s="175">
        <v>9927</v>
      </c>
      <c r="O12" s="171">
        <f t="shared" si="4"/>
        <v>3.1907610320233225E-2</v>
      </c>
      <c r="P12" s="174">
        <f t="shared" si="8"/>
        <v>4.5655233312177489E-2</v>
      </c>
      <c r="Q12" s="173" t="s">
        <v>301</v>
      </c>
      <c r="R12" s="175">
        <v>9927</v>
      </c>
      <c r="S12" s="171">
        <f t="shared" si="5"/>
        <v>3.1907610320233225E-2</v>
      </c>
      <c r="T12" s="174">
        <f t="shared" si="9"/>
        <v>4.5655233312177489E-2</v>
      </c>
      <c r="U12" s="173" t="s">
        <v>301</v>
      </c>
    </row>
    <row r="13" spans="1:21" ht="85.5" x14ac:dyDescent="0.25">
      <c r="A13" s="103" t="s">
        <v>397</v>
      </c>
      <c r="B13" s="104">
        <v>2563</v>
      </c>
      <c r="C13" s="105">
        <f t="shared" si="0"/>
        <v>8.2380583510383559E-3</v>
      </c>
      <c r="D13" s="106">
        <f t="shared" si="1"/>
        <v>1.1787484937958184E-2</v>
      </c>
      <c r="E13" s="103" t="s">
        <v>301</v>
      </c>
      <c r="F13" s="107">
        <v>2563</v>
      </c>
      <c r="G13" s="105">
        <f t="shared" si="2"/>
        <v>8.2380583510383559E-3</v>
      </c>
      <c r="H13" s="106">
        <f t="shared" si="6"/>
        <v>1.1787484937958184E-2</v>
      </c>
      <c r="I13" s="103" t="s">
        <v>301</v>
      </c>
      <c r="J13" s="176">
        <v>2563</v>
      </c>
      <c r="K13" s="177">
        <f t="shared" si="3"/>
        <v>8.2380583510383559E-3</v>
      </c>
      <c r="L13" s="178">
        <f t="shared" si="7"/>
        <v>1.1787484937958184E-2</v>
      </c>
      <c r="M13" s="179" t="s">
        <v>301</v>
      </c>
      <c r="N13" s="176">
        <v>2563</v>
      </c>
      <c r="O13" s="177">
        <f t="shared" si="4"/>
        <v>8.2380583510383559E-3</v>
      </c>
      <c r="P13" s="178">
        <f t="shared" si="8"/>
        <v>1.1787484937958184E-2</v>
      </c>
      <c r="Q13" s="179" t="s">
        <v>301</v>
      </c>
      <c r="R13" s="176">
        <v>2563</v>
      </c>
      <c r="S13" s="177">
        <f t="shared" si="5"/>
        <v>8.2380583510383559E-3</v>
      </c>
      <c r="T13" s="178">
        <f t="shared" si="9"/>
        <v>1.1787484937958184E-2</v>
      </c>
      <c r="U13" s="179" t="s">
        <v>301</v>
      </c>
    </row>
    <row r="14" spans="1:21" x14ac:dyDescent="0.25">
      <c r="A14" s="108" t="s">
        <v>398</v>
      </c>
      <c r="B14" s="185"/>
      <c r="C14" s="186">
        <f>SUM(C7:C13)</f>
        <v>0.75363544904328594</v>
      </c>
      <c r="D14" s="185"/>
      <c r="E14" s="185"/>
      <c r="F14" s="187"/>
      <c r="G14" s="186">
        <f>SUM(G7:G13)</f>
        <v>0.8106467984713146</v>
      </c>
      <c r="H14" s="186"/>
      <c r="I14" s="185"/>
      <c r="J14" s="180"/>
      <c r="K14" s="188">
        <f>SUM(K7:K13)</f>
        <v>0.8106467984713146</v>
      </c>
      <c r="L14" s="181"/>
      <c r="M14" s="78"/>
      <c r="N14" s="180"/>
      <c r="O14" s="188">
        <f>SUM(O7:O13)</f>
        <v>0.8106467984713146</v>
      </c>
      <c r="P14" s="181"/>
      <c r="Q14" s="78"/>
      <c r="R14" s="180"/>
      <c r="S14" s="181">
        <f>SUM(S7:S13)</f>
        <v>0.95196152219261565</v>
      </c>
      <c r="T14" s="181"/>
      <c r="U14" s="78"/>
    </row>
  </sheetData>
  <mergeCells count="8">
    <mergeCell ref="R5:U5"/>
    <mergeCell ref="N5:Q5"/>
    <mergeCell ref="A4:Q4"/>
    <mergeCell ref="A1:A3"/>
    <mergeCell ref="A5:A6"/>
    <mergeCell ref="B5:E5"/>
    <mergeCell ref="F5:I5"/>
    <mergeCell ref="J5:M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workbookViewId="0">
      <selection activeCell="K14" sqref="K14"/>
    </sheetView>
  </sheetViews>
  <sheetFormatPr baseColWidth="10" defaultRowHeight="14.25" x14ac:dyDescent="0.2"/>
  <cols>
    <col min="1" max="1" width="11.42578125" style="44"/>
    <col min="2" max="2" width="17" style="44" customWidth="1"/>
    <col min="3" max="5" width="11.42578125" style="44"/>
    <col min="6" max="10" width="13.85546875" style="44" customWidth="1"/>
    <col min="11" max="16384" width="11.42578125" style="44"/>
  </cols>
  <sheetData>
    <row r="1" spans="1:11" ht="20.25" customHeight="1" x14ac:dyDescent="0.2">
      <c r="A1" s="222"/>
      <c r="B1" s="222"/>
      <c r="C1" s="217" t="s">
        <v>248</v>
      </c>
      <c r="D1" s="217"/>
      <c r="E1" s="217"/>
      <c r="F1" s="217"/>
      <c r="G1" s="217"/>
      <c r="H1" s="217"/>
      <c r="I1" s="23" t="s">
        <v>0</v>
      </c>
      <c r="J1" s="23" t="s">
        <v>247</v>
      </c>
    </row>
    <row r="2" spans="1:11" ht="20.25" customHeight="1" x14ac:dyDescent="0.2">
      <c r="A2" s="222"/>
      <c r="B2" s="222"/>
      <c r="C2" s="217"/>
      <c r="D2" s="217"/>
      <c r="E2" s="217"/>
      <c r="F2" s="217"/>
      <c r="G2" s="217"/>
      <c r="H2" s="217"/>
      <c r="I2" s="24" t="s">
        <v>1</v>
      </c>
      <c r="J2" s="23">
        <v>1</v>
      </c>
    </row>
    <row r="3" spans="1:11" ht="20.25" customHeight="1" x14ac:dyDescent="0.2">
      <c r="A3" s="222"/>
      <c r="B3" s="222"/>
      <c r="C3" s="217"/>
      <c r="D3" s="217"/>
      <c r="E3" s="217"/>
      <c r="F3" s="217"/>
      <c r="G3" s="217"/>
      <c r="H3" s="217"/>
      <c r="I3" s="24" t="s">
        <v>2</v>
      </c>
      <c r="J3" s="25">
        <v>44855</v>
      </c>
    </row>
    <row r="5" spans="1:11" ht="15" x14ac:dyDescent="0.25">
      <c r="A5" s="109" t="s">
        <v>206</v>
      </c>
    </row>
    <row r="6" spans="1:11" ht="14.25" customHeight="1" x14ac:dyDescent="0.2">
      <c r="A6" s="283" t="s">
        <v>207</v>
      </c>
      <c r="B6" s="283" t="s">
        <v>208</v>
      </c>
      <c r="C6" s="283" t="s">
        <v>209</v>
      </c>
      <c r="D6" s="283" t="s">
        <v>210</v>
      </c>
      <c r="E6" s="283" t="s">
        <v>211</v>
      </c>
      <c r="F6" s="93" t="s">
        <v>212</v>
      </c>
      <c r="G6" s="284" t="s">
        <v>213</v>
      </c>
      <c r="H6" s="285"/>
      <c r="I6" s="285"/>
      <c r="J6" s="285"/>
      <c r="K6" s="285"/>
    </row>
    <row r="7" spans="1:11" x14ac:dyDescent="0.2">
      <c r="A7" s="259"/>
      <c r="B7" s="259"/>
      <c r="C7" s="259"/>
      <c r="D7" s="259"/>
      <c r="E7" s="259"/>
      <c r="F7" s="93" t="s">
        <v>400</v>
      </c>
      <c r="G7" s="93" t="s">
        <v>217</v>
      </c>
      <c r="H7" s="93" t="s">
        <v>218</v>
      </c>
      <c r="I7" s="93" t="s">
        <v>219</v>
      </c>
      <c r="J7" s="93" t="s">
        <v>220</v>
      </c>
      <c r="K7" s="93" t="s">
        <v>409</v>
      </c>
    </row>
    <row r="8" spans="1:11" x14ac:dyDescent="0.2">
      <c r="A8" s="286" t="s">
        <v>302</v>
      </c>
      <c r="B8" s="287" t="s">
        <v>303</v>
      </c>
      <c r="C8" s="111" t="s">
        <v>304</v>
      </c>
      <c r="D8" s="112" t="s">
        <v>305</v>
      </c>
      <c r="E8" s="112" t="s">
        <v>306</v>
      </c>
      <c r="F8" s="113">
        <v>3.0000000000000006E-2</v>
      </c>
      <c r="G8" s="114">
        <v>15000</v>
      </c>
      <c r="H8" s="114">
        <v>17000</v>
      </c>
      <c r="I8" s="114">
        <v>20000</v>
      </c>
      <c r="J8" s="114">
        <v>30000</v>
      </c>
      <c r="K8" s="114">
        <v>30000</v>
      </c>
    </row>
    <row r="9" spans="1:11" x14ac:dyDescent="0.2">
      <c r="A9" s="258"/>
      <c r="B9" s="258"/>
      <c r="C9" s="111" t="s">
        <v>307</v>
      </c>
      <c r="D9" s="112" t="s">
        <v>305</v>
      </c>
      <c r="E9" s="112" t="s">
        <v>306</v>
      </c>
      <c r="F9" s="113">
        <v>3.0000000000000006E-2</v>
      </c>
      <c r="G9" s="114">
        <v>17000</v>
      </c>
      <c r="H9" s="114">
        <v>18000</v>
      </c>
      <c r="I9" s="114">
        <v>20000</v>
      </c>
      <c r="J9" s="114">
        <v>30000</v>
      </c>
      <c r="K9" s="114">
        <v>30000</v>
      </c>
    </row>
    <row r="10" spans="1:11" ht="22.5" customHeight="1" x14ac:dyDescent="0.2">
      <c r="A10" s="259"/>
      <c r="B10" s="259"/>
      <c r="C10" s="111" t="s">
        <v>308</v>
      </c>
      <c r="D10" s="112" t="s">
        <v>305</v>
      </c>
      <c r="E10" s="112" t="s">
        <v>306</v>
      </c>
      <c r="F10" s="113">
        <v>3.0000000000000006E-2</v>
      </c>
      <c r="G10" s="114">
        <v>18000</v>
      </c>
      <c r="H10" s="114">
        <v>16000</v>
      </c>
      <c r="I10" s="114">
        <v>20000</v>
      </c>
      <c r="J10" s="114">
        <v>30000</v>
      </c>
      <c r="K10" s="114">
        <v>30000</v>
      </c>
    </row>
    <row r="11" spans="1:11" x14ac:dyDescent="0.2">
      <c r="A11" s="286" t="s">
        <v>309</v>
      </c>
      <c r="B11" s="287" t="s">
        <v>310</v>
      </c>
      <c r="C11" s="111" t="s">
        <v>304</v>
      </c>
      <c r="D11" s="112" t="s">
        <v>305</v>
      </c>
      <c r="E11" s="112" t="s">
        <v>306</v>
      </c>
      <c r="F11" s="113">
        <v>3.0000000000000006E-2</v>
      </c>
      <c r="G11" s="114">
        <v>15000</v>
      </c>
      <c r="H11" s="114">
        <v>16000</v>
      </c>
      <c r="I11" s="114">
        <v>20000</v>
      </c>
      <c r="J11" s="114">
        <v>28000</v>
      </c>
      <c r="K11" s="114">
        <v>28000</v>
      </c>
    </row>
    <row r="12" spans="1:11" ht="38.25" customHeight="1" x14ac:dyDescent="0.2">
      <c r="A12" s="258"/>
      <c r="B12" s="258"/>
      <c r="C12" s="111" t="s">
        <v>307</v>
      </c>
      <c r="D12" s="112" t="s">
        <v>305</v>
      </c>
      <c r="E12" s="112" t="s">
        <v>306</v>
      </c>
      <c r="F12" s="113">
        <v>3.0000000000000006E-2</v>
      </c>
      <c r="G12" s="114">
        <v>18000</v>
      </c>
      <c r="H12" s="114">
        <v>16000</v>
      </c>
      <c r="I12" s="114">
        <v>20000</v>
      </c>
      <c r="J12" s="114">
        <v>28000</v>
      </c>
      <c r="K12" s="114">
        <v>28000</v>
      </c>
    </row>
    <row r="13" spans="1:11" x14ac:dyDescent="0.2">
      <c r="A13" s="259"/>
      <c r="B13" s="259"/>
      <c r="C13" s="111" t="s">
        <v>308</v>
      </c>
      <c r="D13" s="112" t="s">
        <v>305</v>
      </c>
      <c r="E13" s="112" t="s">
        <v>306</v>
      </c>
      <c r="F13" s="113">
        <v>3.0000000000000006E-2</v>
      </c>
      <c r="G13" s="114">
        <v>18000</v>
      </c>
      <c r="H13" s="114">
        <v>15000</v>
      </c>
      <c r="I13" s="114">
        <v>20000</v>
      </c>
      <c r="J13" s="114">
        <v>28000</v>
      </c>
      <c r="K13" s="114">
        <v>28000</v>
      </c>
    </row>
    <row r="14" spans="1:11" x14ac:dyDescent="0.2">
      <c r="A14" s="286" t="s">
        <v>311</v>
      </c>
      <c r="B14" s="287" t="s">
        <v>312</v>
      </c>
      <c r="C14" s="111" t="s">
        <v>304</v>
      </c>
      <c r="D14" s="112" t="s">
        <v>305</v>
      </c>
      <c r="E14" s="112" t="s">
        <v>306</v>
      </c>
      <c r="F14" s="113">
        <v>3.0000000000000006E-2</v>
      </c>
      <c r="G14" s="114">
        <v>14000</v>
      </c>
      <c r="H14" s="114">
        <v>16000</v>
      </c>
      <c r="I14" s="114">
        <v>18000</v>
      </c>
      <c r="J14" s="114">
        <v>20000</v>
      </c>
      <c r="K14" s="114">
        <v>20000</v>
      </c>
    </row>
    <row r="15" spans="1:11" x14ac:dyDescent="0.2">
      <c r="A15" s="258"/>
      <c r="B15" s="258"/>
      <c r="C15" s="111" t="s">
        <v>307</v>
      </c>
      <c r="D15" s="112" t="s">
        <v>305</v>
      </c>
      <c r="E15" s="112" t="s">
        <v>306</v>
      </c>
      <c r="F15" s="113">
        <v>3.0000000000000006E-2</v>
      </c>
      <c r="G15" s="114">
        <v>15000</v>
      </c>
      <c r="H15" s="114">
        <v>15000</v>
      </c>
      <c r="I15" s="114">
        <v>18000</v>
      </c>
      <c r="J15" s="114">
        <v>20000</v>
      </c>
      <c r="K15" s="114">
        <v>20000</v>
      </c>
    </row>
    <row r="16" spans="1:11" x14ac:dyDescent="0.2">
      <c r="A16" s="259"/>
      <c r="B16" s="259"/>
      <c r="C16" s="111" t="s">
        <v>308</v>
      </c>
      <c r="D16" s="112" t="s">
        <v>305</v>
      </c>
      <c r="E16" s="112" t="s">
        <v>306</v>
      </c>
      <c r="F16" s="113">
        <v>3.0000000000000006E-2</v>
      </c>
      <c r="G16" s="114">
        <v>12000</v>
      </c>
      <c r="H16" s="114">
        <v>12000</v>
      </c>
      <c r="I16" s="114">
        <v>18000</v>
      </c>
      <c r="J16" s="114">
        <v>20000</v>
      </c>
      <c r="K16" s="114">
        <v>20000</v>
      </c>
    </row>
    <row r="17" spans="1:10" x14ac:dyDescent="0.2">
      <c r="A17" s="43"/>
      <c r="B17" s="43"/>
      <c r="C17" s="43"/>
      <c r="D17" s="43"/>
      <c r="E17" s="43"/>
      <c r="F17" s="43"/>
      <c r="G17" s="43"/>
      <c r="H17" s="43"/>
      <c r="I17" s="43"/>
      <c r="J17" s="43"/>
    </row>
    <row r="18" spans="1:10" ht="15" x14ac:dyDescent="0.25">
      <c r="A18" s="115" t="s">
        <v>214</v>
      </c>
      <c r="B18" s="43"/>
      <c r="C18" s="43"/>
      <c r="D18" s="43"/>
      <c r="E18" s="43"/>
      <c r="F18" s="43"/>
      <c r="G18" s="43"/>
      <c r="H18" s="43"/>
      <c r="I18" s="43"/>
      <c r="J18" s="43"/>
    </row>
    <row r="19" spans="1:10" ht="14.25" customHeight="1" x14ac:dyDescent="0.2">
      <c r="A19" s="283" t="s">
        <v>207</v>
      </c>
      <c r="B19" s="283" t="s">
        <v>208</v>
      </c>
      <c r="C19" s="93" t="s">
        <v>212</v>
      </c>
      <c r="D19" s="283" t="s">
        <v>215</v>
      </c>
      <c r="E19" s="284" t="s">
        <v>216</v>
      </c>
      <c r="F19" s="285"/>
      <c r="G19" s="285"/>
      <c r="H19" s="285"/>
      <c r="I19" s="285"/>
      <c r="J19" s="43"/>
    </row>
    <row r="20" spans="1:10" x14ac:dyDescent="0.2">
      <c r="A20" s="259"/>
      <c r="B20" s="259"/>
      <c r="C20" s="93" t="s">
        <v>400</v>
      </c>
      <c r="D20" s="259"/>
      <c r="E20" s="93" t="s">
        <v>217</v>
      </c>
      <c r="F20" s="93" t="s">
        <v>218</v>
      </c>
      <c r="G20" s="93" t="s">
        <v>219</v>
      </c>
      <c r="H20" s="93" t="s">
        <v>220</v>
      </c>
      <c r="I20" s="93" t="s">
        <v>409</v>
      </c>
      <c r="J20" s="43"/>
    </row>
    <row r="21" spans="1:10" ht="56.25" x14ac:dyDescent="0.2">
      <c r="A21" s="116" t="s">
        <v>313</v>
      </c>
      <c r="B21" s="117" t="s">
        <v>314</v>
      </c>
      <c r="C21" s="112">
        <v>0.01</v>
      </c>
      <c r="D21" s="118" t="s">
        <v>315</v>
      </c>
      <c r="E21" s="112" t="s">
        <v>316</v>
      </c>
      <c r="F21" s="112" t="s">
        <v>317</v>
      </c>
      <c r="G21" s="112" t="s">
        <v>317</v>
      </c>
      <c r="H21" s="112" t="s">
        <v>317</v>
      </c>
      <c r="I21" s="112" t="s">
        <v>317</v>
      </c>
    </row>
    <row r="22" spans="1:10" ht="101.25" x14ac:dyDescent="0.2">
      <c r="A22" s="116" t="s">
        <v>318</v>
      </c>
      <c r="B22" s="117" t="s">
        <v>319</v>
      </c>
      <c r="C22" s="112" t="s">
        <v>320</v>
      </c>
      <c r="D22" s="112" t="s">
        <v>321</v>
      </c>
      <c r="E22" s="112" t="s">
        <v>322</v>
      </c>
      <c r="F22" s="112" t="s">
        <v>322</v>
      </c>
      <c r="G22" s="112" t="s">
        <v>323</v>
      </c>
      <c r="H22" s="112" t="s">
        <v>324</v>
      </c>
      <c r="I22" s="112" t="s">
        <v>324</v>
      </c>
    </row>
    <row r="23" spans="1:10" ht="204" x14ac:dyDescent="0.2">
      <c r="A23" s="116" t="s">
        <v>325</v>
      </c>
      <c r="B23" s="117" t="s">
        <v>326</v>
      </c>
      <c r="C23" s="116" t="s">
        <v>327</v>
      </c>
      <c r="D23" s="118" t="s">
        <v>328</v>
      </c>
      <c r="E23" s="112" t="s">
        <v>329</v>
      </c>
      <c r="F23" s="112" t="s">
        <v>329</v>
      </c>
      <c r="G23" s="112" t="s">
        <v>330</v>
      </c>
      <c r="H23" s="112" t="s">
        <v>331</v>
      </c>
      <c r="I23" s="112" t="s">
        <v>331</v>
      </c>
    </row>
    <row r="24" spans="1:10" ht="45" x14ac:dyDescent="0.2">
      <c r="A24" s="116" t="s">
        <v>332</v>
      </c>
      <c r="B24" s="119" t="s">
        <v>333</v>
      </c>
      <c r="C24" s="116" t="s">
        <v>334</v>
      </c>
      <c r="D24" s="118" t="s">
        <v>335</v>
      </c>
      <c r="E24" s="112" t="s">
        <v>336</v>
      </c>
      <c r="F24" s="112" t="s">
        <v>336</v>
      </c>
      <c r="G24" s="112" t="s">
        <v>337</v>
      </c>
      <c r="H24" s="112" t="s">
        <v>338</v>
      </c>
      <c r="I24" s="112" t="s">
        <v>338</v>
      </c>
    </row>
  </sheetData>
  <mergeCells count="18">
    <mergeCell ref="A1:B3"/>
    <mergeCell ref="C1:H3"/>
    <mergeCell ref="A6:A7"/>
    <mergeCell ref="B6:B7"/>
    <mergeCell ref="C6:C7"/>
    <mergeCell ref="D6:D7"/>
    <mergeCell ref="E6:E7"/>
    <mergeCell ref="A19:A20"/>
    <mergeCell ref="B19:B20"/>
    <mergeCell ref="D19:D20"/>
    <mergeCell ref="E19:I19"/>
    <mergeCell ref="G6:K6"/>
    <mergeCell ref="A8:A10"/>
    <mergeCell ref="B8:B10"/>
    <mergeCell ref="A11:A13"/>
    <mergeCell ref="B11:B13"/>
    <mergeCell ref="A14:A16"/>
    <mergeCell ref="B14:B1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15"/>
  <sheetViews>
    <sheetView zoomScale="80" zoomScaleNormal="80" workbookViewId="0">
      <selection activeCell="C8" sqref="C8"/>
    </sheetView>
  </sheetViews>
  <sheetFormatPr baseColWidth="10" defaultRowHeight="15" x14ac:dyDescent="0.25"/>
  <cols>
    <col min="1" max="1" width="29.140625" customWidth="1"/>
    <col min="2" max="2" width="19.28515625" customWidth="1"/>
    <col min="3" max="3" width="73.28515625" customWidth="1"/>
    <col min="4" max="16" width="7.140625" customWidth="1"/>
    <col min="17" max="17" width="18.5703125" customWidth="1"/>
    <col min="18" max="18" width="11.85546875" customWidth="1"/>
    <col min="19" max="19" width="13" customWidth="1"/>
  </cols>
  <sheetData>
    <row r="1" spans="1:23" ht="15" customHeight="1" x14ac:dyDescent="0.25">
      <c r="A1" s="236"/>
      <c r="B1" s="294" t="s">
        <v>248</v>
      </c>
      <c r="C1" s="295"/>
      <c r="D1" s="295"/>
      <c r="E1" s="295"/>
      <c r="F1" s="295"/>
      <c r="G1" s="295"/>
      <c r="H1" s="295"/>
      <c r="I1" s="295"/>
      <c r="J1" s="295"/>
      <c r="K1" s="295"/>
      <c r="L1" s="295"/>
      <c r="M1" s="295"/>
      <c r="N1" s="295"/>
      <c r="O1" s="295"/>
      <c r="P1" s="295"/>
      <c r="Q1" s="295"/>
      <c r="R1" s="295"/>
      <c r="S1" s="296"/>
      <c r="T1" s="293" t="s">
        <v>0</v>
      </c>
      <c r="U1" s="293"/>
      <c r="V1" s="293"/>
      <c r="W1" s="23" t="s">
        <v>247</v>
      </c>
    </row>
    <row r="2" spans="1:23" ht="30" customHeight="1" x14ac:dyDescent="0.25">
      <c r="A2" s="236"/>
      <c r="B2" s="294"/>
      <c r="C2" s="295"/>
      <c r="D2" s="295"/>
      <c r="E2" s="295"/>
      <c r="F2" s="295"/>
      <c r="G2" s="295"/>
      <c r="H2" s="295"/>
      <c r="I2" s="295"/>
      <c r="J2" s="295"/>
      <c r="K2" s="295"/>
      <c r="L2" s="295"/>
      <c r="M2" s="295"/>
      <c r="N2" s="295"/>
      <c r="O2" s="295"/>
      <c r="P2" s="295"/>
      <c r="Q2" s="295"/>
      <c r="R2" s="295"/>
      <c r="S2" s="296"/>
      <c r="T2" s="292" t="s">
        <v>1</v>
      </c>
      <c r="U2" s="292"/>
      <c r="V2" s="292"/>
      <c r="W2" s="23">
        <v>1</v>
      </c>
    </row>
    <row r="3" spans="1:23" ht="30.75" customHeight="1" x14ac:dyDescent="0.25">
      <c r="A3" s="236"/>
      <c r="B3" s="294"/>
      <c r="C3" s="295"/>
      <c r="D3" s="295"/>
      <c r="E3" s="295"/>
      <c r="F3" s="295"/>
      <c r="G3" s="295"/>
      <c r="H3" s="295"/>
      <c r="I3" s="295"/>
      <c r="J3" s="295"/>
      <c r="K3" s="295"/>
      <c r="L3" s="295"/>
      <c r="M3" s="295"/>
      <c r="N3" s="295"/>
      <c r="O3" s="295"/>
      <c r="P3" s="295"/>
      <c r="Q3" s="295"/>
      <c r="R3" s="295"/>
      <c r="S3" s="296"/>
      <c r="T3" s="292" t="s">
        <v>2</v>
      </c>
      <c r="U3" s="292"/>
      <c r="V3" s="292"/>
      <c r="W3" s="25">
        <v>44855</v>
      </c>
    </row>
    <row r="5" spans="1:23" ht="15" customHeight="1" x14ac:dyDescent="0.25">
      <c r="A5" s="283" t="s">
        <v>221</v>
      </c>
      <c r="B5" s="283" t="s">
        <v>222</v>
      </c>
      <c r="C5" s="283" t="s">
        <v>223</v>
      </c>
      <c r="D5" s="288" t="s">
        <v>93</v>
      </c>
      <c r="E5" s="289"/>
      <c r="F5" s="289"/>
      <c r="G5" s="290"/>
      <c r="H5" s="288" t="s">
        <v>113</v>
      </c>
      <c r="I5" s="289"/>
      <c r="J5" s="289"/>
      <c r="K5" s="290"/>
      <c r="L5" s="288" t="s">
        <v>114</v>
      </c>
      <c r="M5" s="289"/>
      <c r="N5" s="289"/>
      <c r="O5" s="290"/>
      <c r="P5" s="288" t="s">
        <v>115</v>
      </c>
      <c r="Q5" s="289"/>
      <c r="R5" s="289"/>
      <c r="S5" s="290"/>
      <c r="T5" s="288" t="s">
        <v>406</v>
      </c>
      <c r="U5" s="289"/>
      <c r="V5" s="289"/>
      <c r="W5" s="290"/>
    </row>
    <row r="6" spans="1:23" ht="15" customHeight="1" x14ac:dyDescent="0.25">
      <c r="A6" s="291"/>
      <c r="B6" s="291"/>
      <c r="C6" s="291"/>
      <c r="D6" s="288" t="s">
        <v>224</v>
      </c>
      <c r="E6" s="289"/>
      <c r="F6" s="289"/>
      <c r="G6" s="289"/>
      <c r="H6" s="289"/>
      <c r="I6" s="289"/>
      <c r="J6" s="289"/>
      <c r="K6" s="289"/>
      <c r="L6" s="289"/>
      <c r="M6" s="289"/>
      <c r="N6" s="289"/>
      <c r="O6" s="289"/>
      <c r="P6" s="289"/>
      <c r="Q6" s="289"/>
      <c r="R6" s="289"/>
      <c r="S6" s="289"/>
      <c r="T6" s="289"/>
      <c r="U6" s="289"/>
      <c r="V6" s="289"/>
      <c r="W6" s="289"/>
    </row>
    <row r="7" spans="1:23" x14ac:dyDescent="0.25">
      <c r="A7" s="291"/>
      <c r="B7" s="291"/>
      <c r="C7" s="291"/>
      <c r="D7" s="110" t="s">
        <v>225</v>
      </c>
      <c r="E7" s="110" t="s">
        <v>226</v>
      </c>
      <c r="F7" s="110" t="s">
        <v>227</v>
      </c>
      <c r="G7" s="110" t="s">
        <v>228</v>
      </c>
      <c r="H7" s="110" t="s">
        <v>225</v>
      </c>
      <c r="I7" s="110" t="s">
        <v>226</v>
      </c>
      <c r="J7" s="110" t="s">
        <v>227</v>
      </c>
      <c r="K7" s="110" t="s">
        <v>228</v>
      </c>
      <c r="L7" s="110" t="s">
        <v>225</v>
      </c>
      <c r="M7" s="110" t="s">
        <v>226</v>
      </c>
      <c r="N7" s="110" t="s">
        <v>227</v>
      </c>
      <c r="O7" s="110" t="s">
        <v>228</v>
      </c>
      <c r="P7" s="110" t="s">
        <v>225</v>
      </c>
      <c r="Q7" s="110" t="s">
        <v>226</v>
      </c>
      <c r="R7" s="110" t="s">
        <v>227</v>
      </c>
      <c r="S7" s="110" t="s">
        <v>228</v>
      </c>
      <c r="T7" s="110" t="s">
        <v>225</v>
      </c>
      <c r="U7" s="110" t="s">
        <v>226</v>
      </c>
      <c r="V7" s="110" t="s">
        <v>227</v>
      </c>
      <c r="W7" s="110" t="s">
        <v>228</v>
      </c>
    </row>
    <row r="8" spans="1:23" ht="119.25" customHeight="1" x14ac:dyDescent="0.25">
      <c r="A8" s="120" t="s">
        <v>229</v>
      </c>
      <c r="B8" s="70" t="s">
        <v>230</v>
      </c>
      <c r="C8" s="120" t="s">
        <v>231</v>
      </c>
      <c r="D8" s="189" t="s">
        <v>339</v>
      </c>
      <c r="E8" s="189"/>
      <c r="F8" s="189"/>
      <c r="G8" s="189"/>
      <c r="H8" s="189"/>
      <c r="I8" s="189" t="s">
        <v>339</v>
      </c>
      <c r="J8" s="189"/>
      <c r="K8" s="189"/>
      <c r="L8" s="189"/>
      <c r="M8" s="189" t="s">
        <v>339</v>
      </c>
      <c r="N8" s="189"/>
      <c r="O8" s="189"/>
      <c r="P8" s="189"/>
      <c r="Q8" s="189" t="s">
        <v>339</v>
      </c>
      <c r="R8" s="189"/>
      <c r="S8" s="189"/>
      <c r="T8" s="189"/>
      <c r="U8" s="189" t="s">
        <v>339</v>
      </c>
      <c r="V8" s="189"/>
      <c r="W8" s="189"/>
    </row>
    <row r="9" spans="1:23" ht="101.25" x14ac:dyDescent="0.25">
      <c r="A9" s="120" t="s">
        <v>232</v>
      </c>
      <c r="B9" s="70" t="s">
        <v>230</v>
      </c>
      <c r="C9" s="120" t="s">
        <v>233</v>
      </c>
      <c r="D9" s="189" t="s">
        <v>339</v>
      </c>
      <c r="E9" s="189"/>
      <c r="F9" s="189"/>
      <c r="G9" s="189"/>
      <c r="H9" s="189"/>
      <c r="I9" s="189" t="s">
        <v>339</v>
      </c>
      <c r="J9" s="189"/>
      <c r="K9" s="189"/>
      <c r="L9" s="189"/>
      <c r="M9" s="189" t="s">
        <v>339</v>
      </c>
      <c r="N9" s="189"/>
      <c r="O9" s="189"/>
      <c r="P9" s="189"/>
      <c r="Q9" s="189" t="s">
        <v>339</v>
      </c>
      <c r="R9" s="189"/>
      <c r="S9" s="189"/>
      <c r="T9" s="189"/>
      <c r="U9" s="189" t="s">
        <v>339</v>
      </c>
      <c r="V9" s="189"/>
      <c r="W9" s="189"/>
    </row>
    <row r="10" spans="1:23" ht="88.5" customHeight="1" x14ac:dyDescent="0.25">
      <c r="A10" s="120" t="s">
        <v>234</v>
      </c>
      <c r="B10" s="70" t="s">
        <v>230</v>
      </c>
      <c r="C10" s="120" t="s">
        <v>235</v>
      </c>
      <c r="D10" s="189" t="s">
        <v>339</v>
      </c>
      <c r="E10" s="189"/>
      <c r="F10" s="189"/>
      <c r="G10" s="189"/>
      <c r="H10" s="189"/>
      <c r="I10" s="189" t="s">
        <v>339</v>
      </c>
      <c r="J10" s="189"/>
      <c r="K10" s="189"/>
      <c r="L10" s="189"/>
      <c r="M10" s="189" t="s">
        <v>339</v>
      </c>
      <c r="N10" s="189"/>
      <c r="O10" s="189"/>
      <c r="P10" s="189"/>
      <c r="Q10" s="189" t="s">
        <v>339</v>
      </c>
      <c r="R10" s="189"/>
      <c r="S10" s="189"/>
      <c r="T10" s="189"/>
      <c r="U10" s="189" t="s">
        <v>339</v>
      </c>
      <c r="V10" s="189"/>
      <c r="W10" s="189"/>
    </row>
    <row r="11" spans="1:23" ht="90" customHeight="1" x14ac:dyDescent="0.25">
      <c r="A11" s="120" t="s">
        <v>236</v>
      </c>
      <c r="B11" s="120" t="s">
        <v>237</v>
      </c>
      <c r="C11" s="120" t="s">
        <v>238</v>
      </c>
      <c r="D11" s="189"/>
      <c r="E11" s="189"/>
      <c r="F11" s="189" t="s">
        <v>339</v>
      </c>
      <c r="G11" s="189"/>
      <c r="H11" s="189"/>
      <c r="I11" s="189"/>
      <c r="J11" s="189" t="s">
        <v>339</v>
      </c>
      <c r="K11" s="189"/>
      <c r="L11" s="189"/>
      <c r="M11" s="189"/>
      <c r="N11" s="189" t="s">
        <v>339</v>
      </c>
      <c r="O11" s="189"/>
      <c r="P11" s="189"/>
      <c r="Q11" s="189"/>
      <c r="R11" s="189" t="s">
        <v>339</v>
      </c>
      <c r="S11" s="189"/>
      <c r="T11" s="189"/>
      <c r="U11" s="189"/>
      <c r="V11" s="189" t="s">
        <v>339</v>
      </c>
      <c r="W11" s="189"/>
    </row>
    <row r="12" spans="1:23" ht="56.25" x14ac:dyDescent="0.25">
      <c r="A12" s="120" t="s">
        <v>239</v>
      </c>
      <c r="B12" s="121"/>
      <c r="C12" s="121" t="s">
        <v>340</v>
      </c>
      <c r="D12" s="189"/>
      <c r="E12" s="189"/>
      <c r="F12" s="189"/>
      <c r="G12" s="189"/>
      <c r="H12" s="189" t="s">
        <v>339</v>
      </c>
      <c r="I12" s="189"/>
      <c r="J12" s="189"/>
      <c r="K12" s="189"/>
      <c r="L12" s="189" t="s">
        <v>339</v>
      </c>
      <c r="M12" s="189"/>
      <c r="N12" s="189"/>
      <c r="O12" s="189"/>
      <c r="P12" s="189" t="s">
        <v>339</v>
      </c>
      <c r="Q12" s="189"/>
      <c r="R12" s="189"/>
      <c r="S12" s="189"/>
      <c r="T12" s="189" t="s">
        <v>339</v>
      </c>
      <c r="U12" s="189"/>
      <c r="V12" s="189"/>
      <c r="W12" s="189"/>
    </row>
    <row r="13" spans="1:23" ht="83.25" customHeight="1" x14ac:dyDescent="0.25">
      <c r="A13" s="120" t="s">
        <v>240</v>
      </c>
      <c r="B13" s="70" t="s">
        <v>241</v>
      </c>
      <c r="C13" s="120" t="s">
        <v>242</v>
      </c>
      <c r="D13" s="189"/>
      <c r="E13" s="189"/>
      <c r="F13" s="189" t="s">
        <v>339</v>
      </c>
      <c r="G13" s="189"/>
      <c r="H13" s="189"/>
      <c r="I13" s="189"/>
      <c r="J13" s="189" t="s">
        <v>341</v>
      </c>
      <c r="K13" s="189"/>
      <c r="L13" s="189"/>
      <c r="M13" s="189"/>
      <c r="N13" s="189" t="s">
        <v>341</v>
      </c>
      <c r="O13" s="189"/>
      <c r="P13" s="189"/>
      <c r="Q13" s="189"/>
      <c r="R13" s="189" t="s">
        <v>341</v>
      </c>
      <c r="S13" s="189"/>
      <c r="T13" s="189"/>
      <c r="U13" s="189"/>
      <c r="V13" s="189" t="s">
        <v>341</v>
      </c>
      <c r="W13" s="189"/>
    </row>
    <row r="14" spans="1:23" ht="99" customHeight="1" x14ac:dyDescent="0.25">
      <c r="A14" s="122" t="s">
        <v>243</v>
      </c>
      <c r="B14" s="123" t="s">
        <v>244</v>
      </c>
      <c r="C14" s="70" t="s">
        <v>342</v>
      </c>
      <c r="D14" s="190"/>
      <c r="E14" s="190" t="s">
        <v>339</v>
      </c>
      <c r="F14" s="190"/>
      <c r="G14" s="190"/>
      <c r="H14" s="190"/>
      <c r="I14" s="190"/>
      <c r="J14" s="190"/>
      <c r="K14" s="190" t="s">
        <v>341</v>
      </c>
      <c r="L14" s="190"/>
      <c r="M14" s="190"/>
      <c r="N14" s="190"/>
      <c r="O14" s="190" t="s">
        <v>341</v>
      </c>
      <c r="P14" s="190"/>
      <c r="Q14" s="190"/>
      <c r="R14" s="190"/>
      <c r="S14" s="190" t="s">
        <v>341</v>
      </c>
      <c r="T14" s="190"/>
      <c r="U14" s="190"/>
      <c r="V14" s="190"/>
      <c r="W14" s="190" t="s">
        <v>341</v>
      </c>
    </row>
    <row r="15" spans="1:23" ht="60.75" customHeight="1" x14ac:dyDescent="0.25">
      <c r="A15" s="122" t="s">
        <v>245</v>
      </c>
      <c r="B15" s="123" t="s">
        <v>246</v>
      </c>
      <c r="C15" s="70" t="s">
        <v>343</v>
      </c>
      <c r="D15" s="190"/>
      <c r="E15" s="190" t="s">
        <v>339</v>
      </c>
      <c r="F15" s="190"/>
      <c r="G15" s="190"/>
      <c r="H15" s="190"/>
      <c r="I15" s="190"/>
      <c r="J15" s="190"/>
      <c r="K15" s="190" t="s">
        <v>341</v>
      </c>
      <c r="L15" s="190"/>
      <c r="M15" s="190"/>
      <c r="N15" s="190"/>
      <c r="O15" s="190" t="s">
        <v>341</v>
      </c>
      <c r="P15" s="190"/>
      <c r="Q15" s="190"/>
      <c r="R15" s="190"/>
      <c r="S15" s="190" t="s">
        <v>341</v>
      </c>
      <c r="T15" s="190"/>
      <c r="U15" s="190"/>
      <c r="V15" s="190"/>
      <c r="W15" s="190" t="s">
        <v>341</v>
      </c>
    </row>
  </sheetData>
  <mergeCells count="14">
    <mergeCell ref="T5:W5"/>
    <mergeCell ref="D6:W6"/>
    <mergeCell ref="A1:A3"/>
    <mergeCell ref="A5:A7"/>
    <mergeCell ref="B5:B7"/>
    <mergeCell ref="C5:C7"/>
    <mergeCell ref="D5:G5"/>
    <mergeCell ref="H5:K5"/>
    <mergeCell ref="T2:V2"/>
    <mergeCell ref="T1:V1"/>
    <mergeCell ref="T3:V3"/>
    <mergeCell ref="L5:O5"/>
    <mergeCell ref="P5:S5"/>
    <mergeCell ref="B1:S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2"/>
  <sheetViews>
    <sheetView workbookViewId="0">
      <selection activeCell="D16" sqref="D16"/>
    </sheetView>
  </sheetViews>
  <sheetFormatPr baseColWidth="10" defaultColWidth="11.42578125" defaultRowHeight="14.25" x14ac:dyDescent="0.2"/>
  <cols>
    <col min="1" max="1" width="11.5703125" style="43" bestFit="1" customWidth="1"/>
    <col min="2" max="5" width="12.140625" style="43" bestFit="1" customWidth="1"/>
    <col min="6" max="9" width="11.5703125" style="43" bestFit="1" customWidth="1"/>
    <col min="10" max="10" width="13" style="43" customWidth="1"/>
    <col min="11" max="11" width="13.28515625" style="43" customWidth="1"/>
    <col min="12" max="16384" width="11.42578125" style="43"/>
  </cols>
  <sheetData>
    <row r="1" spans="1:11" ht="15" customHeight="1" x14ac:dyDescent="0.2">
      <c r="A1" s="216"/>
      <c r="B1" s="216"/>
      <c r="C1" s="217" t="s">
        <v>248</v>
      </c>
      <c r="D1" s="217"/>
      <c r="E1" s="217"/>
      <c r="F1" s="217"/>
      <c r="G1" s="217"/>
      <c r="H1" s="217"/>
      <c r="I1" s="217"/>
      <c r="J1" s="23" t="s">
        <v>0</v>
      </c>
      <c r="K1" s="23" t="s">
        <v>247</v>
      </c>
    </row>
    <row r="2" spans="1:11" ht="15" customHeight="1" x14ac:dyDescent="0.2">
      <c r="A2" s="216"/>
      <c r="B2" s="216"/>
      <c r="C2" s="217"/>
      <c r="D2" s="217"/>
      <c r="E2" s="217"/>
      <c r="F2" s="217"/>
      <c r="G2" s="217"/>
      <c r="H2" s="217"/>
      <c r="I2" s="217"/>
      <c r="J2" s="24" t="s">
        <v>1</v>
      </c>
      <c r="K2" s="23">
        <v>1</v>
      </c>
    </row>
    <row r="3" spans="1:11" ht="15.75" customHeight="1" x14ac:dyDescent="0.2">
      <c r="A3" s="216"/>
      <c r="B3" s="216"/>
      <c r="C3" s="217"/>
      <c r="D3" s="217"/>
      <c r="E3" s="217"/>
      <c r="F3" s="217"/>
      <c r="G3" s="217"/>
      <c r="H3" s="217"/>
      <c r="I3" s="217"/>
      <c r="J3" s="24" t="s">
        <v>2</v>
      </c>
      <c r="K3" s="25">
        <v>44855</v>
      </c>
    </row>
    <row r="5" spans="1:11" ht="14.25" customHeight="1" x14ac:dyDescent="0.25">
      <c r="A5" s="218" t="s">
        <v>64</v>
      </c>
      <c r="B5" s="214" t="s">
        <v>65</v>
      </c>
      <c r="C5" s="215"/>
      <c r="D5" s="214" t="s">
        <v>249</v>
      </c>
      <c r="E5" s="215"/>
      <c r="F5" s="214" t="s">
        <v>66</v>
      </c>
      <c r="G5" s="215"/>
      <c r="H5" s="214" t="s">
        <v>67</v>
      </c>
      <c r="I5" s="215"/>
      <c r="J5" s="214" t="s">
        <v>68</v>
      </c>
      <c r="K5" s="215"/>
    </row>
    <row r="6" spans="1:11" ht="18" x14ac:dyDescent="0.2">
      <c r="A6" s="219"/>
      <c r="B6" s="124" t="s">
        <v>250</v>
      </c>
      <c r="C6" s="124" t="s">
        <v>69</v>
      </c>
      <c r="D6" s="124" t="s">
        <v>250</v>
      </c>
      <c r="E6" s="124" t="s">
        <v>69</v>
      </c>
      <c r="F6" s="124" t="s">
        <v>250</v>
      </c>
      <c r="G6" s="124" t="s">
        <v>69</v>
      </c>
      <c r="H6" s="124" t="s">
        <v>250</v>
      </c>
      <c r="I6" s="124" t="s">
        <v>69</v>
      </c>
      <c r="J6" s="124" t="s">
        <v>250</v>
      </c>
      <c r="K6" s="124" t="s">
        <v>69</v>
      </c>
    </row>
    <row r="7" spans="1:11" x14ac:dyDescent="0.2">
      <c r="A7" s="125">
        <v>2019</v>
      </c>
      <c r="B7" s="126">
        <v>958641000</v>
      </c>
      <c r="C7" s="126">
        <v>867084330</v>
      </c>
      <c r="D7" s="127">
        <f>995652885+832170000</f>
        <v>1827822885</v>
      </c>
      <c r="E7" s="128">
        <v>981033343</v>
      </c>
      <c r="F7" s="129">
        <v>0</v>
      </c>
      <c r="G7" s="129">
        <v>0</v>
      </c>
      <c r="H7" s="129">
        <v>0</v>
      </c>
      <c r="I7" s="129">
        <v>0</v>
      </c>
      <c r="J7" s="127">
        <f t="shared" ref="J7:K11" si="0">SUM(B7+D7+F7+H7)</f>
        <v>2786463885</v>
      </c>
      <c r="K7" s="127">
        <f t="shared" si="0"/>
        <v>1848117673</v>
      </c>
    </row>
    <row r="8" spans="1:11" x14ac:dyDescent="0.2">
      <c r="A8" s="130">
        <v>2020</v>
      </c>
      <c r="B8" s="128">
        <f>386122778+252838323</f>
        <v>638961101</v>
      </c>
      <c r="C8" s="128">
        <f>386122778+246199881</f>
        <v>632322659</v>
      </c>
      <c r="D8" s="129">
        <v>0</v>
      </c>
      <c r="E8" s="129">
        <v>0</v>
      </c>
      <c r="F8" s="129">
        <v>0</v>
      </c>
      <c r="G8" s="129">
        <v>0</v>
      </c>
      <c r="H8" s="129">
        <v>0</v>
      </c>
      <c r="I8" s="129">
        <v>0</v>
      </c>
      <c r="J8" s="128">
        <f t="shared" si="0"/>
        <v>638961101</v>
      </c>
      <c r="K8" s="127">
        <f t="shared" si="0"/>
        <v>632322659</v>
      </c>
    </row>
    <row r="9" spans="1:11" x14ac:dyDescent="0.2">
      <c r="A9" s="130">
        <v>2021</v>
      </c>
      <c r="B9" s="127">
        <v>822012993</v>
      </c>
      <c r="C9" s="127">
        <v>817986099</v>
      </c>
      <c r="D9" s="127">
        <f>909929451</f>
        <v>909929451</v>
      </c>
      <c r="E9" s="127">
        <v>773440033</v>
      </c>
      <c r="F9" s="129">
        <v>0</v>
      </c>
      <c r="G9" s="129">
        <v>0</v>
      </c>
      <c r="H9" s="127">
        <v>0</v>
      </c>
      <c r="I9" s="127">
        <v>0</v>
      </c>
      <c r="J9" s="127">
        <f t="shared" si="0"/>
        <v>1731942444</v>
      </c>
      <c r="K9" s="127">
        <f t="shared" si="0"/>
        <v>1591426132</v>
      </c>
    </row>
    <row r="10" spans="1:11" x14ac:dyDescent="0.2">
      <c r="A10" s="131">
        <v>2022</v>
      </c>
      <c r="B10" s="132">
        <v>1226727507</v>
      </c>
      <c r="C10" s="132">
        <f>1222431467</f>
        <v>1222431467</v>
      </c>
      <c r="D10" s="132">
        <f>11970368522</f>
        <v>11970368522</v>
      </c>
      <c r="E10" s="132">
        <v>11966212465</v>
      </c>
      <c r="F10" s="133">
        <v>0</v>
      </c>
      <c r="G10" s="133">
        <v>0</v>
      </c>
      <c r="H10" s="132">
        <v>0</v>
      </c>
      <c r="I10" s="132">
        <v>0</v>
      </c>
      <c r="J10" s="132">
        <f>SUM(B10+D10+F10+H10)</f>
        <v>13197096029</v>
      </c>
      <c r="K10" s="132">
        <f t="shared" si="0"/>
        <v>13188643932</v>
      </c>
    </row>
    <row r="11" spans="1:11" x14ac:dyDescent="0.2">
      <c r="A11" s="131">
        <v>2023</v>
      </c>
      <c r="B11" s="132">
        <v>1191326726</v>
      </c>
      <c r="C11" s="132">
        <v>1177775032</v>
      </c>
      <c r="D11" s="129">
        <v>0</v>
      </c>
      <c r="E11" s="129">
        <v>0</v>
      </c>
      <c r="F11" s="133">
        <v>0</v>
      </c>
      <c r="G11" s="133">
        <v>0</v>
      </c>
      <c r="H11" s="132">
        <v>0</v>
      </c>
      <c r="I11" s="132">
        <v>0</v>
      </c>
      <c r="J11" s="132">
        <f>SUM(B11+D11+F11+H11)</f>
        <v>1191326726</v>
      </c>
      <c r="K11" s="132">
        <f t="shared" si="0"/>
        <v>1177775032</v>
      </c>
    </row>
    <row r="12" spans="1:11" x14ac:dyDescent="0.2">
      <c r="A12" s="134" t="s">
        <v>70</v>
      </c>
      <c r="B12" s="135">
        <f>SUM(B7:B11)</f>
        <v>4837669327</v>
      </c>
      <c r="C12" s="135">
        <f>SUM(C7:C11)</f>
        <v>4717599587</v>
      </c>
      <c r="D12" s="135">
        <f>SUM(D7:D11)</f>
        <v>14708120858</v>
      </c>
      <c r="E12" s="135">
        <f>SUM(E7:E11)</f>
        <v>13720685841</v>
      </c>
      <c r="F12" s="135">
        <f t="shared" ref="F12:I12" si="1">SUM(F7:F10)</f>
        <v>0</v>
      </c>
      <c r="G12" s="135">
        <f t="shared" si="1"/>
        <v>0</v>
      </c>
      <c r="H12" s="135">
        <f t="shared" si="1"/>
        <v>0</v>
      </c>
      <c r="I12" s="135">
        <f t="shared" si="1"/>
        <v>0</v>
      </c>
      <c r="J12" s="135">
        <f>SUM(J7:J11)</f>
        <v>19545790185</v>
      </c>
      <c r="K12" s="135">
        <f>SUM(K7:K11)</f>
        <v>18438285428</v>
      </c>
    </row>
  </sheetData>
  <mergeCells count="8">
    <mergeCell ref="J5:K5"/>
    <mergeCell ref="A1:B3"/>
    <mergeCell ref="C1:I3"/>
    <mergeCell ref="A5:A6"/>
    <mergeCell ref="B5:C5"/>
    <mergeCell ref="D5:E5"/>
    <mergeCell ref="F5:G5"/>
    <mergeCell ref="H5:I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7"/>
  <sheetViews>
    <sheetView zoomScale="64" zoomScaleNormal="64" workbookViewId="0">
      <selection activeCell="G1" sqref="G1:G3"/>
    </sheetView>
  </sheetViews>
  <sheetFormatPr baseColWidth="10" defaultRowHeight="14.25" x14ac:dyDescent="0.2"/>
  <cols>
    <col min="1" max="1" width="57.85546875" style="44" customWidth="1"/>
    <col min="2" max="2" width="55" style="44" customWidth="1"/>
    <col min="3" max="7" width="20.7109375" style="44" customWidth="1"/>
    <col min="8" max="16384" width="11.42578125" style="44"/>
  </cols>
  <sheetData>
    <row r="1" spans="1:7" ht="25.5" customHeight="1" x14ac:dyDescent="0.2">
      <c r="A1" s="222"/>
      <c r="B1" s="217" t="s">
        <v>248</v>
      </c>
      <c r="C1" s="217"/>
      <c r="D1" s="217"/>
      <c r="E1" s="223" t="s">
        <v>0</v>
      </c>
      <c r="F1" s="224"/>
      <c r="G1" s="23" t="s">
        <v>247</v>
      </c>
    </row>
    <row r="2" spans="1:7" ht="25.5" customHeight="1" x14ac:dyDescent="0.2">
      <c r="A2" s="222"/>
      <c r="B2" s="217"/>
      <c r="C2" s="217"/>
      <c r="D2" s="217"/>
      <c r="E2" s="225" t="s">
        <v>1</v>
      </c>
      <c r="F2" s="226"/>
      <c r="G2" s="23">
        <v>1</v>
      </c>
    </row>
    <row r="3" spans="1:7" ht="25.5" customHeight="1" x14ac:dyDescent="0.2">
      <c r="A3" s="222"/>
      <c r="B3" s="217"/>
      <c r="C3" s="217"/>
      <c r="D3" s="217"/>
      <c r="E3" s="225" t="s">
        <v>2</v>
      </c>
      <c r="F3" s="226"/>
      <c r="G3" s="25">
        <v>44855</v>
      </c>
    </row>
    <row r="5" spans="1:7" ht="16.5" x14ac:dyDescent="0.2">
      <c r="A5" s="220" t="s">
        <v>71</v>
      </c>
      <c r="B5" s="220" t="s">
        <v>72</v>
      </c>
      <c r="C5" s="136" t="s">
        <v>93</v>
      </c>
      <c r="D5" s="136" t="s">
        <v>113</v>
      </c>
      <c r="E5" s="136" t="s">
        <v>114</v>
      </c>
      <c r="F5" s="136" t="s">
        <v>115</v>
      </c>
      <c r="G5" s="136" t="s">
        <v>406</v>
      </c>
    </row>
    <row r="6" spans="1:7" ht="16.5" x14ac:dyDescent="0.2">
      <c r="A6" s="221"/>
      <c r="B6" s="221"/>
      <c r="C6" s="136" t="s">
        <v>73</v>
      </c>
      <c r="D6" s="136" t="s">
        <v>73</v>
      </c>
      <c r="E6" s="136" t="s">
        <v>73</v>
      </c>
      <c r="F6" s="136" t="s">
        <v>73</v>
      </c>
      <c r="G6" s="136" t="s">
        <v>73</v>
      </c>
    </row>
    <row r="7" spans="1:7" ht="16.5" x14ac:dyDescent="0.2">
      <c r="A7" s="137" t="s">
        <v>251</v>
      </c>
      <c r="B7" s="137" t="s">
        <v>74</v>
      </c>
      <c r="C7" s="138">
        <v>1</v>
      </c>
      <c r="D7" s="138">
        <v>1</v>
      </c>
      <c r="E7" s="138">
        <v>1</v>
      </c>
      <c r="F7" s="138">
        <v>1</v>
      </c>
      <c r="G7" s="138">
        <v>1</v>
      </c>
    </row>
    <row r="8" spans="1:7" ht="16.5" x14ac:dyDescent="0.2">
      <c r="A8" s="139" t="s">
        <v>75</v>
      </c>
      <c r="B8" s="139" t="s">
        <v>76</v>
      </c>
      <c r="C8" s="140">
        <v>1</v>
      </c>
      <c r="D8" s="140">
        <v>1</v>
      </c>
      <c r="E8" s="141">
        <v>1</v>
      </c>
      <c r="F8" s="141">
        <v>1</v>
      </c>
      <c r="G8" s="141">
        <v>1</v>
      </c>
    </row>
    <row r="9" spans="1:7" ht="16.5" x14ac:dyDescent="0.2">
      <c r="A9" s="139" t="s">
        <v>77</v>
      </c>
      <c r="B9" s="139" t="s">
        <v>78</v>
      </c>
      <c r="C9" s="140">
        <v>1</v>
      </c>
      <c r="D9" s="140">
        <v>1</v>
      </c>
      <c r="E9" s="141">
        <v>1</v>
      </c>
      <c r="F9" s="141">
        <v>1</v>
      </c>
      <c r="G9" s="141">
        <v>1</v>
      </c>
    </row>
    <row r="10" spans="1:7" ht="16.5" x14ac:dyDescent="0.2">
      <c r="A10" s="139" t="s">
        <v>79</v>
      </c>
      <c r="B10" s="139" t="s">
        <v>79</v>
      </c>
      <c r="C10" s="140">
        <v>1</v>
      </c>
      <c r="D10" s="140">
        <v>0</v>
      </c>
      <c r="E10" s="141">
        <v>0</v>
      </c>
      <c r="F10" s="141">
        <v>0</v>
      </c>
      <c r="G10" s="141">
        <v>0</v>
      </c>
    </row>
    <row r="11" spans="1:7" ht="16.5" x14ac:dyDescent="0.2">
      <c r="A11" s="142" t="s">
        <v>80</v>
      </c>
      <c r="B11" s="139" t="s">
        <v>81</v>
      </c>
      <c r="C11" s="140">
        <v>1</v>
      </c>
      <c r="D11" s="140">
        <v>1</v>
      </c>
      <c r="E11" s="141">
        <v>1</v>
      </c>
      <c r="F11" s="141">
        <v>1</v>
      </c>
      <c r="G11" s="141">
        <v>1</v>
      </c>
    </row>
    <row r="12" spans="1:7" ht="16.5" x14ac:dyDescent="0.2">
      <c r="A12" s="139" t="s">
        <v>82</v>
      </c>
      <c r="B12" s="139" t="s">
        <v>252</v>
      </c>
      <c r="C12" s="140">
        <v>1</v>
      </c>
      <c r="D12" s="140">
        <v>1</v>
      </c>
      <c r="E12" s="141">
        <v>1</v>
      </c>
      <c r="F12" s="141">
        <v>1</v>
      </c>
      <c r="G12" s="141">
        <v>1</v>
      </c>
    </row>
    <row r="13" spans="1:7" ht="16.5" x14ac:dyDescent="0.2">
      <c r="A13" s="139" t="s">
        <v>83</v>
      </c>
      <c r="B13" s="139" t="s">
        <v>84</v>
      </c>
      <c r="C13" s="140">
        <v>1</v>
      </c>
      <c r="D13" s="140">
        <v>1</v>
      </c>
      <c r="E13" s="141">
        <v>1</v>
      </c>
      <c r="F13" s="141">
        <v>1</v>
      </c>
      <c r="G13" s="141">
        <v>1</v>
      </c>
    </row>
    <row r="14" spans="1:7" ht="16.5" x14ac:dyDescent="0.2">
      <c r="A14" s="139" t="s">
        <v>85</v>
      </c>
      <c r="B14" s="139" t="s">
        <v>86</v>
      </c>
      <c r="C14" s="140">
        <v>1</v>
      </c>
      <c r="D14" s="140">
        <v>1</v>
      </c>
      <c r="E14" s="141">
        <v>1</v>
      </c>
      <c r="F14" s="141">
        <v>1</v>
      </c>
      <c r="G14" s="141">
        <v>1</v>
      </c>
    </row>
    <row r="15" spans="1:7" ht="16.5" x14ac:dyDescent="0.2">
      <c r="A15" s="139" t="s">
        <v>87</v>
      </c>
      <c r="B15" s="139" t="s">
        <v>88</v>
      </c>
      <c r="C15" s="140">
        <v>2</v>
      </c>
      <c r="D15" s="140">
        <v>10</v>
      </c>
      <c r="E15" s="141">
        <v>2</v>
      </c>
      <c r="F15" s="141">
        <v>2</v>
      </c>
      <c r="G15" s="141">
        <v>2</v>
      </c>
    </row>
    <row r="16" spans="1:7" ht="16.5" x14ac:dyDescent="0.2">
      <c r="A16" s="139" t="s">
        <v>89</v>
      </c>
      <c r="B16" s="139" t="s">
        <v>90</v>
      </c>
      <c r="C16" s="140">
        <v>1</v>
      </c>
      <c r="D16" s="140">
        <v>2</v>
      </c>
      <c r="E16" s="141">
        <v>1</v>
      </c>
      <c r="F16" s="141">
        <v>1</v>
      </c>
      <c r="G16" s="141">
        <v>1</v>
      </c>
    </row>
    <row r="17" spans="1:7" ht="16.5" x14ac:dyDescent="0.25">
      <c r="A17" s="220" t="s">
        <v>70</v>
      </c>
      <c r="B17" s="221"/>
      <c r="C17" s="136">
        <f t="shared" ref="C17:D17" si="0">SUM(C7:C16)</f>
        <v>11</v>
      </c>
      <c r="D17" s="136">
        <f t="shared" si="0"/>
        <v>19</v>
      </c>
      <c r="E17" s="143">
        <v>10</v>
      </c>
      <c r="F17" s="143" t="s">
        <v>401</v>
      </c>
      <c r="G17" s="143" t="s">
        <v>401</v>
      </c>
    </row>
  </sheetData>
  <mergeCells count="8">
    <mergeCell ref="A17:B17"/>
    <mergeCell ref="A1:A3"/>
    <mergeCell ref="B1:D3"/>
    <mergeCell ref="E1:F1"/>
    <mergeCell ref="E2:F2"/>
    <mergeCell ref="E3:F3"/>
    <mergeCell ref="A5:A6"/>
    <mergeCell ref="B5: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9"/>
  <sheetViews>
    <sheetView topLeftCell="D1" zoomScale="85" zoomScaleNormal="85" workbookViewId="0">
      <selection activeCell="G6" sqref="G6"/>
    </sheetView>
  </sheetViews>
  <sheetFormatPr baseColWidth="10" defaultRowHeight="15" x14ac:dyDescent="0.25"/>
  <cols>
    <col min="1" max="1" width="6.5703125" customWidth="1"/>
    <col min="2" max="2" width="34.28515625" customWidth="1"/>
    <col min="3" max="6" width="36.85546875" customWidth="1"/>
    <col min="7" max="7" width="87.140625" customWidth="1"/>
  </cols>
  <sheetData>
    <row r="1" spans="1:7" ht="28.5" customHeight="1" x14ac:dyDescent="0.25">
      <c r="A1" s="230"/>
      <c r="B1" s="230"/>
      <c r="C1" s="231" t="s">
        <v>248</v>
      </c>
      <c r="D1" s="232"/>
      <c r="E1" s="233"/>
      <c r="F1" s="26" t="s">
        <v>0</v>
      </c>
      <c r="G1" s="23" t="s">
        <v>247</v>
      </c>
    </row>
    <row r="2" spans="1:7" ht="28.5" customHeight="1" x14ac:dyDescent="0.25">
      <c r="A2" s="230"/>
      <c r="B2" s="230"/>
      <c r="C2" s="231"/>
      <c r="D2" s="232"/>
      <c r="E2" s="233"/>
      <c r="F2" s="27" t="s">
        <v>1</v>
      </c>
      <c r="G2" s="23">
        <v>1</v>
      </c>
    </row>
    <row r="3" spans="1:7" ht="28.5" customHeight="1" x14ac:dyDescent="0.25">
      <c r="A3" s="230"/>
      <c r="B3" s="230"/>
      <c r="C3" s="231"/>
      <c r="D3" s="232"/>
      <c r="E3" s="233"/>
      <c r="F3" s="27" t="s">
        <v>2</v>
      </c>
      <c r="G3" s="25">
        <v>44855</v>
      </c>
    </row>
    <row r="5" spans="1:7" x14ac:dyDescent="0.25">
      <c r="A5" s="45" t="s">
        <v>91</v>
      </c>
      <c r="B5" s="46" t="s">
        <v>253</v>
      </c>
      <c r="C5" s="46" t="s">
        <v>217</v>
      </c>
      <c r="D5" s="45" t="s">
        <v>218</v>
      </c>
      <c r="E5" s="45" t="s">
        <v>114</v>
      </c>
      <c r="F5" s="45" t="s">
        <v>115</v>
      </c>
      <c r="G5" s="45" t="s">
        <v>406</v>
      </c>
    </row>
    <row r="6" spans="1:7" ht="192.75" customHeight="1" x14ac:dyDescent="0.25">
      <c r="A6" s="42">
        <v>1</v>
      </c>
      <c r="B6" s="47" t="s">
        <v>254</v>
      </c>
      <c r="C6" s="227" t="s">
        <v>255</v>
      </c>
      <c r="D6" s="228"/>
      <c r="E6" s="228"/>
      <c r="F6" s="229"/>
      <c r="G6" s="163" t="s">
        <v>424</v>
      </c>
    </row>
    <row r="7" spans="1:7" ht="103.5" customHeight="1" x14ac:dyDescent="0.25">
      <c r="A7" s="42">
        <v>2</v>
      </c>
      <c r="B7" s="47" t="s">
        <v>256</v>
      </c>
      <c r="C7" s="227" t="s">
        <v>94</v>
      </c>
      <c r="D7" s="228"/>
      <c r="E7" s="228"/>
      <c r="F7" s="229"/>
      <c r="G7" s="47" t="s">
        <v>425</v>
      </c>
    </row>
    <row r="8" spans="1:7" ht="205.5" customHeight="1" x14ac:dyDescent="0.25">
      <c r="A8" s="42">
        <v>4</v>
      </c>
      <c r="B8" s="47" t="s">
        <v>97</v>
      </c>
      <c r="C8" s="227" t="s">
        <v>257</v>
      </c>
      <c r="D8" s="228"/>
      <c r="E8" s="228"/>
      <c r="F8" s="229"/>
      <c r="G8" s="164" t="s">
        <v>410</v>
      </c>
    </row>
    <row r="9" spans="1:7" ht="123" customHeight="1" x14ac:dyDescent="0.25">
      <c r="A9" s="42">
        <v>3</v>
      </c>
      <c r="B9" s="47" t="s">
        <v>95</v>
      </c>
      <c r="C9" s="227" t="s">
        <v>96</v>
      </c>
      <c r="D9" s="228"/>
      <c r="E9" s="228"/>
      <c r="F9" s="229"/>
      <c r="G9" s="47" t="s">
        <v>423</v>
      </c>
    </row>
  </sheetData>
  <mergeCells count="6">
    <mergeCell ref="C9:F9"/>
    <mergeCell ref="A1:B3"/>
    <mergeCell ref="C6:F6"/>
    <mergeCell ref="C7:F7"/>
    <mergeCell ref="C8:F8"/>
    <mergeCell ref="C1: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
  <sheetViews>
    <sheetView zoomScale="110" zoomScaleNormal="110" workbookViewId="0">
      <selection activeCell="F9" sqref="F9"/>
    </sheetView>
  </sheetViews>
  <sheetFormatPr baseColWidth="10" defaultRowHeight="15" x14ac:dyDescent="0.25"/>
  <cols>
    <col min="1" max="1" width="27.85546875" customWidth="1"/>
    <col min="7" max="7" width="24.5703125" customWidth="1"/>
    <col min="8" max="8" width="19" customWidth="1"/>
  </cols>
  <sheetData>
    <row r="1" spans="1:8" ht="21" customHeight="1" x14ac:dyDescent="0.25">
      <c r="A1" s="236"/>
      <c r="B1" s="217" t="s">
        <v>248</v>
      </c>
      <c r="C1" s="217"/>
      <c r="D1" s="217"/>
      <c r="E1" s="217"/>
      <c r="F1" s="217"/>
      <c r="G1" s="23" t="s">
        <v>0</v>
      </c>
      <c r="H1" s="23" t="s">
        <v>247</v>
      </c>
    </row>
    <row r="2" spans="1:8" ht="21" customHeight="1" x14ac:dyDescent="0.25">
      <c r="A2" s="236"/>
      <c r="B2" s="217"/>
      <c r="C2" s="217"/>
      <c r="D2" s="217"/>
      <c r="E2" s="217"/>
      <c r="F2" s="217"/>
      <c r="G2" s="24" t="s">
        <v>1</v>
      </c>
      <c r="H2" s="23">
        <v>1</v>
      </c>
    </row>
    <row r="3" spans="1:8" ht="21" customHeight="1" x14ac:dyDescent="0.25">
      <c r="A3" s="236"/>
      <c r="B3" s="217"/>
      <c r="C3" s="217"/>
      <c r="D3" s="217"/>
      <c r="E3" s="217"/>
      <c r="F3" s="217"/>
      <c r="G3" s="24" t="s">
        <v>2</v>
      </c>
      <c r="H3" s="25">
        <v>44855</v>
      </c>
    </row>
    <row r="5" spans="1:8" x14ac:dyDescent="0.25">
      <c r="A5" s="234" t="s">
        <v>98</v>
      </c>
      <c r="B5" s="48" t="s">
        <v>93</v>
      </c>
      <c r="C5" s="48" t="s">
        <v>113</v>
      </c>
      <c r="D5" s="48" t="s">
        <v>114</v>
      </c>
      <c r="E5" s="48" t="s">
        <v>115</v>
      </c>
      <c r="F5" s="48" t="s">
        <v>406</v>
      </c>
      <c r="G5" s="234" t="s">
        <v>99</v>
      </c>
      <c r="H5" s="234" t="s">
        <v>100</v>
      </c>
    </row>
    <row r="6" spans="1:8" x14ac:dyDescent="0.25">
      <c r="A6" s="235"/>
      <c r="B6" s="234" t="s">
        <v>101</v>
      </c>
      <c r="C6" s="235"/>
      <c r="D6" s="235"/>
      <c r="E6" s="235"/>
      <c r="F6" s="235"/>
      <c r="G6" s="235"/>
      <c r="H6" s="235"/>
    </row>
    <row r="7" spans="1:8" ht="22.5" x14ac:dyDescent="0.25">
      <c r="A7" s="49" t="s">
        <v>422</v>
      </c>
      <c r="B7" s="49">
        <v>13</v>
      </c>
      <c r="C7" s="49" t="s">
        <v>258</v>
      </c>
      <c r="D7" s="49" t="s">
        <v>259</v>
      </c>
      <c r="E7" s="49" t="s">
        <v>260</v>
      </c>
      <c r="F7" s="162">
        <v>9</v>
      </c>
      <c r="G7" s="49" t="s">
        <v>261</v>
      </c>
      <c r="H7" s="49" t="s">
        <v>262</v>
      </c>
    </row>
    <row r="8" spans="1:8" ht="33.75" x14ac:dyDescent="0.25">
      <c r="A8" s="49" t="s">
        <v>102</v>
      </c>
      <c r="B8" s="49">
        <v>13</v>
      </c>
      <c r="C8" s="49" t="s">
        <v>263</v>
      </c>
      <c r="D8" s="49" t="s">
        <v>264</v>
      </c>
      <c r="E8" s="49" t="s">
        <v>265</v>
      </c>
      <c r="F8" s="165">
        <v>15</v>
      </c>
      <c r="G8" s="49" t="s">
        <v>266</v>
      </c>
      <c r="H8" s="49" t="s">
        <v>262</v>
      </c>
    </row>
    <row r="9" spans="1:8" ht="22.5" x14ac:dyDescent="0.25">
      <c r="A9" s="49" t="s">
        <v>267</v>
      </c>
      <c r="B9" s="49">
        <v>19</v>
      </c>
      <c r="C9" s="49" t="s">
        <v>268</v>
      </c>
      <c r="D9" s="49" t="s">
        <v>269</v>
      </c>
      <c r="E9" s="49" t="s">
        <v>270</v>
      </c>
      <c r="F9" s="162">
        <v>26</v>
      </c>
      <c r="G9" s="49" t="s">
        <v>419</v>
      </c>
      <c r="H9" s="49" t="s">
        <v>262</v>
      </c>
    </row>
    <row r="10" spans="1:8" x14ac:dyDescent="0.25">
      <c r="A10" s="49" t="s">
        <v>271</v>
      </c>
      <c r="B10" s="49">
        <v>1</v>
      </c>
      <c r="C10" s="49" t="s">
        <v>263</v>
      </c>
      <c r="D10" s="49" t="s">
        <v>263</v>
      </c>
      <c r="E10" s="49" t="s">
        <v>263</v>
      </c>
      <c r="F10" s="162">
        <v>1</v>
      </c>
      <c r="G10" s="49" t="s">
        <v>272</v>
      </c>
      <c r="H10" s="49" t="s">
        <v>262</v>
      </c>
    </row>
    <row r="11" spans="1:8" ht="67.5" x14ac:dyDescent="0.25">
      <c r="A11" s="49" t="s">
        <v>103</v>
      </c>
      <c r="B11" s="49">
        <v>3</v>
      </c>
      <c r="C11" s="49" t="s">
        <v>273</v>
      </c>
      <c r="D11" s="49">
        <v>49</v>
      </c>
      <c r="E11" s="49" t="s">
        <v>274</v>
      </c>
      <c r="F11" s="162">
        <v>81</v>
      </c>
      <c r="G11" s="49" t="s">
        <v>275</v>
      </c>
      <c r="H11" s="49" t="s">
        <v>262</v>
      </c>
    </row>
    <row r="12" spans="1:8" ht="33.75" x14ac:dyDescent="0.25">
      <c r="A12" s="49" t="s">
        <v>104</v>
      </c>
      <c r="B12" s="49">
        <v>105</v>
      </c>
      <c r="C12" s="49" t="s">
        <v>276</v>
      </c>
      <c r="D12" s="49" t="s">
        <v>277</v>
      </c>
      <c r="E12" s="49">
        <v>55</v>
      </c>
      <c r="F12" s="162">
        <v>109</v>
      </c>
      <c r="G12" s="49" t="s">
        <v>411</v>
      </c>
      <c r="H12" s="49" t="s">
        <v>262</v>
      </c>
    </row>
  </sheetData>
  <mergeCells count="6">
    <mergeCell ref="A5:A6"/>
    <mergeCell ref="G5:G6"/>
    <mergeCell ref="H5:H6"/>
    <mergeCell ref="B6:F6"/>
    <mergeCell ref="A1:A3"/>
    <mergeCell ref="B1:F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2"/>
  <sheetViews>
    <sheetView zoomScale="48" zoomScaleNormal="48" workbookViewId="0">
      <selection activeCell="G10" sqref="G10"/>
    </sheetView>
  </sheetViews>
  <sheetFormatPr baseColWidth="10" defaultRowHeight="15" x14ac:dyDescent="0.25"/>
  <cols>
    <col min="1" max="1" width="34.7109375" customWidth="1"/>
    <col min="2" max="13" width="13.85546875" customWidth="1"/>
    <col min="14" max="14" width="15" bestFit="1" customWidth="1"/>
    <col min="16" max="16" width="19.140625" bestFit="1" customWidth="1"/>
  </cols>
  <sheetData>
    <row r="1" spans="1:16" ht="21.75" customHeight="1" x14ac:dyDescent="0.25">
      <c r="A1" s="243"/>
      <c r="B1" s="241" t="s">
        <v>248</v>
      </c>
      <c r="C1" s="205"/>
      <c r="D1" s="205"/>
      <c r="E1" s="205"/>
      <c r="F1" s="205"/>
      <c r="G1" s="205"/>
      <c r="H1" s="205"/>
      <c r="I1" s="205"/>
      <c r="J1" s="205"/>
      <c r="K1" s="205"/>
      <c r="L1" s="205"/>
      <c r="M1" s="205"/>
      <c r="N1" s="242"/>
      <c r="O1" s="26" t="s">
        <v>0</v>
      </c>
      <c r="P1" s="26" t="s">
        <v>247</v>
      </c>
    </row>
    <row r="2" spans="1:16" ht="21.75" customHeight="1" x14ac:dyDescent="0.25">
      <c r="A2" s="243"/>
      <c r="B2" s="241"/>
      <c r="C2" s="205"/>
      <c r="D2" s="205"/>
      <c r="E2" s="205"/>
      <c r="F2" s="205"/>
      <c r="G2" s="205"/>
      <c r="H2" s="205"/>
      <c r="I2" s="205"/>
      <c r="J2" s="205"/>
      <c r="K2" s="205"/>
      <c r="L2" s="205"/>
      <c r="M2" s="205"/>
      <c r="N2" s="242"/>
      <c r="O2" s="27" t="s">
        <v>1</v>
      </c>
      <c r="P2" s="26">
        <v>1</v>
      </c>
    </row>
    <row r="3" spans="1:16" ht="21.75" customHeight="1" x14ac:dyDescent="0.25">
      <c r="A3" s="243"/>
      <c r="B3" s="241"/>
      <c r="C3" s="205"/>
      <c r="D3" s="205"/>
      <c r="E3" s="205"/>
      <c r="F3" s="205"/>
      <c r="G3" s="205"/>
      <c r="H3" s="205"/>
      <c r="I3" s="205"/>
      <c r="J3" s="205"/>
      <c r="K3" s="205"/>
      <c r="L3" s="205"/>
      <c r="M3" s="205"/>
      <c r="N3" s="242"/>
      <c r="O3" s="27" t="s">
        <v>2</v>
      </c>
      <c r="P3" s="28">
        <v>44855</v>
      </c>
    </row>
    <row r="5" spans="1:16" x14ac:dyDescent="0.25">
      <c r="A5" s="50" t="s">
        <v>105</v>
      </c>
      <c r="B5" s="238" t="s">
        <v>93</v>
      </c>
      <c r="C5" s="239"/>
      <c r="D5" s="240"/>
      <c r="E5" s="238" t="s">
        <v>113</v>
      </c>
      <c r="F5" s="239"/>
      <c r="G5" s="240"/>
      <c r="H5" s="238" t="s">
        <v>114</v>
      </c>
      <c r="I5" s="239"/>
      <c r="J5" s="240"/>
      <c r="K5" s="238" t="s">
        <v>115</v>
      </c>
      <c r="L5" s="239"/>
      <c r="M5" s="240"/>
      <c r="N5" s="238" t="s">
        <v>406</v>
      </c>
      <c r="O5" s="239"/>
      <c r="P5" s="240"/>
    </row>
    <row r="6" spans="1:16" x14ac:dyDescent="0.25">
      <c r="A6" s="50"/>
      <c r="B6" s="50" t="s">
        <v>106</v>
      </c>
      <c r="C6" s="50" t="s">
        <v>107</v>
      </c>
      <c r="D6" s="50" t="s">
        <v>108</v>
      </c>
      <c r="E6" s="50" t="s">
        <v>106</v>
      </c>
      <c r="F6" s="50" t="s">
        <v>107</v>
      </c>
      <c r="G6" s="50" t="s">
        <v>108</v>
      </c>
      <c r="H6" s="50" t="s">
        <v>106</v>
      </c>
      <c r="I6" s="50" t="s">
        <v>107</v>
      </c>
      <c r="J6" s="50" t="s">
        <v>108</v>
      </c>
      <c r="K6" s="50" t="s">
        <v>106</v>
      </c>
      <c r="L6" s="50" t="s">
        <v>107</v>
      </c>
      <c r="M6" s="50" t="s">
        <v>108</v>
      </c>
      <c r="N6" s="50" t="s">
        <v>106</v>
      </c>
      <c r="O6" s="50" t="s">
        <v>107</v>
      </c>
      <c r="P6" s="50" t="s">
        <v>108</v>
      </c>
    </row>
    <row r="7" spans="1:16" ht="195" x14ac:dyDescent="0.25">
      <c r="A7" s="51" t="s">
        <v>109</v>
      </c>
      <c r="B7" s="52">
        <v>73353</v>
      </c>
      <c r="C7" s="53">
        <v>0.24</v>
      </c>
      <c r="D7" s="54" t="s">
        <v>278</v>
      </c>
      <c r="E7" s="52">
        <v>73353</v>
      </c>
      <c r="F7" s="55">
        <v>0.23719999999999999</v>
      </c>
      <c r="G7" s="54" t="s">
        <v>279</v>
      </c>
      <c r="H7" s="56">
        <v>73353</v>
      </c>
      <c r="I7" s="55">
        <v>0.23719999999999999</v>
      </c>
      <c r="J7" s="54" t="s">
        <v>279</v>
      </c>
      <c r="K7" s="57">
        <v>73353</v>
      </c>
      <c r="L7" s="58">
        <v>0.23719999999999999</v>
      </c>
      <c r="M7" s="59" t="s">
        <v>280</v>
      </c>
      <c r="N7" s="57">
        <v>73353</v>
      </c>
      <c r="O7" s="58">
        <v>0.23719999999999999</v>
      </c>
      <c r="P7" s="59" t="s">
        <v>420</v>
      </c>
    </row>
    <row r="8" spans="1:16" ht="90" x14ac:dyDescent="0.25">
      <c r="A8" s="51" t="s">
        <v>281</v>
      </c>
      <c r="B8" s="60">
        <v>90.57</v>
      </c>
      <c r="C8" s="55">
        <v>2.9999999999999997E-4</v>
      </c>
      <c r="D8" s="54" t="s">
        <v>282</v>
      </c>
      <c r="E8" s="60">
        <v>90.57</v>
      </c>
      <c r="F8" s="55">
        <v>2.9999999999999997E-4</v>
      </c>
      <c r="G8" s="54" t="s">
        <v>282</v>
      </c>
      <c r="H8" s="54">
        <v>90.57</v>
      </c>
      <c r="I8" s="55">
        <v>2.9999999999999997E-4</v>
      </c>
      <c r="J8" s="54" t="s">
        <v>282</v>
      </c>
      <c r="K8" s="61">
        <v>90.57</v>
      </c>
      <c r="L8" s="58">
        <v>2.9999999999999997E-4</v>
      </c>
      <c r="M8" s="59" t="s">
        <v>282</v>
      </c>
      <c r="N8" s="61">
        <v>90.57</v>
      </c>
      <c r="O8" s="58">
        <v>2.9999999999999997E-4</v>
      </c>
      <c r="P8" s="59" t="s">
        <v>282</v>
      </c>
    </row>
    <row r="9" spans="1:16" ht="105" x14ac:dyDescent="0.25">
      <c r="A9" s="51" t="s">
        <v>110</v>
      </c>
      <c r="B9" s="52">
        <v>217434</v>
      </c>
      <c r="C9" s="53">
        <v>0.7</v>
      </c>
      <c r="D9" s="54" t="s">
        <v>283</v>
      </c>
      <c r="E9" s="62">
        <v>234745.45</v>
      </c>
      <c r="F9" s="55">
        <v>0.75980000000000003</v>
      </c>
      <c r="G9" s="54" t="s">
        <v>284</v>
      </c>
      <c r="H9" s="62">
        <v>234745.45</v>
      </c>
      <c r="I9" s="55">
        <v>0.75980000000000003</v>
      </c>
      <c r="J9" s="54" t="s">
        <v>284</v>
      </c>
      <c r="K9" s="63">
        <v>234745.45</v>
      </c>
      <c r="L9" s="58">
        <v>0.75980000000000003</v>
      </c>
      <c r="M9" s="59" t="s">
        <v>284</v>
      </c>
      <c r="N9" s="63">
        <v>232839</v>
      </c>
      <c r="O9" s="58">
        <v>0.754</v>
      </c>
      <c r="P9" s="59" t="s">
        <v>412</v>
      </c>
    </row>
    <row r="10" spans="1:16" ht="315" x14ac:dyDescent="0.25">
      <c r="A10" s="51" t="s">
        <v>111</v>
      </c>
      <c r="B10" s="52">
        <v>75006</v>
      </c>
      <c r="C10" s="53">
        <v>0.24</v>
      </c>
      <c r="D10" s="54" t="s">
        <v>285</v>
      </c>
      <c r="E10" s="54">
        <v>75718.880000000005</v>
      </c>
      <c r="F10" s="55">
        <v>0.24490000000000001</v>
      </c>
      <c r="G10" s="54" t="s">
        <v>286</v>
      </c>
      <c r="H10" s="54">
        <v>75718.880000000005</v>
      </c>
      <c r="I10" s="55">
        <v>0.24490000000000001</v>
      </c>
      <c r="J10" s="54" t="s">
        <v>286</v>
      </c>
      <c r="K10" s="61">
        <v>75718.880000000005</v>
      </c>
      <c r="L10" s="58">
        <v>0.24490000000000001</v>
      </c>
      <c r="M10" s="59" t="s">
        <v>286</v>
      </c>
      <c r="N10" s="61">
        <v>75718.880000000005</v>
      </c>
      <c r="O10" s="58">
        <v>0.24490000000000001</v>
      </c>
      <c r="P10" s="59" t="s">
        <v>286</v>
      </c>
    </row>
    <row r="11" spans="1:16" ht="45" x14ac:dyDescent="0.25">
      <c r="A11" s="51" t="s">
        <v>112</v>
      </c>
      <c r="B11" s="52">
        <v>17246</v>
      </c>
      <c r="C11" s="53">
        <v>0.06</v>
      </c>
      <c r="D11" s="54" t="s">
        <v>287</v>
      </c>
      <c r="E11" s="52">
        <v>17246</v>
      </c>
      <c r="F11" s="55">
        <v>0.06</v>
      </c>
      <c r="G11" s="54" t="s">
        <v>287</v>
      </c>
      <c r="H11" s="56">
        <v>17246</v>
      </c>
      <c r="I11" s="55">
        <v>0.06</v>
      </c>
      <c r="J11" s="54" t="s">
        <v>287</v>
      </c>
      <c r="K11" s="57">
        <v>17246</v>
      </c>
      <c r="L11" s="58">
        <v>0.06</v>
      </c>
      <c r="M11" s="59" t="s">
        <v>287</v>
      </c>
      <c r="N11" s="57">
        <v>17246</v>
      </c>
      <c r="O11" s="58">
        <v>0.06</v>
      </c>
      <c r="P11" s="59" t="s">
        <v>287</v>
      </c>
    </row>
    <row r="12" spans="1:16" ht="42" customHeight="1" x14ac:dyDescent="0.25">
      <c r="A12" s="237" t="s">
        <v>421</v>
      </c>
      <c r="B12" s="237"/>
      <c r="C12" s="237"/>
      <c r="D12" s="237"/>
      <c r="E12" s="237"/>
      <c r="F12" s="237"/>
      <c r="G12" s="237"/>
      <c r="H12" s="237"/>
      <c r="I12" s="237"/>
      <c r="J12" s="237"/>
      <c r="K12" s="237"/>
      <c r="L12" s="237"/>
      <c r="M12" s="237"/>
      <c r="N12" s="237"/>
      <c r="O12" s="237"/>
      <c r="P12" s="237"/>
    </row>
  </sheetData>
  <mergeCells count="8">
    <mergeCell ref="A12:P12"/>
    <mergeCell ref="N5:P5"/>
    <mergeCell ref="B1:N3"/>
    <mergeCell ref="A1:A3"/>
    <mergeCell ref="B5:D5"/>
    <mergeCell ref="E5:G5"/>
    <mergeCell ref="H5:J5"/>
    <mergeCell ref="K5:M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18"/>
  <sheetViews>
    <sheetView topLeftCell="H1" zoomScale="80" zoomScaleNormal="80" workbookViewId="0">
      <selection activeCell="A5" sqref="A5:V17"/>
    </sheetView>
  </sheetViews>
  <sheetFormatPr baseColWidth="10" defaultRowHeight="15" x14ac:dyDescent="0.25"/>
  <cols>
    <col min="3" max="18" width="13" customWidth="1"/>
  </cols>
  <sheetData>
    <row r="1" spans="1:22" ht="15" customHeight="1" x14ac:dyDescent="0.25">
      <c r="A1" s="243"/>
      <c r="B1" s="243"/>
      <c r="C1" s="243"/>
      <c r="D1" s="249" t="s">
        <v>248</v>
      </c>
      <c r="E1" s="250"/>
      <c r="F1" s="250"/>
      <c r="G1" s="250"/>
      <c r="H1" s="250"/>
      <c r="I1" s="250"/>
      <c r="J1" s="250"/>
      <c r="K1" s="250"/>
      <c r="L1" s="250"/>
      <c r="M1" s="250"/>
      <c r="N1" s="250"/>
      <c r="O1" s="250"/>
      <c r="P1" s="250"/>
      <c r="Q1" s="250"/>
      <c r="R1" s="250"/>
      <c r="S1" s="250"/>
      <c r="T1" s="250"/>
      <c r="U1" s="32" t="s">
        <v>0</v>
      </c>
      <c r="V1" s="2" t="s">
        <v>247</v>
      </c>
    </row>
    <row r="2" spans="1:22" ht="15" customHeight="1" x14ac:dyDescent="0.25">
      <c r="A2" s="243"/>
      <c r="B2" s="243"/>
      <c r="C2" s="243"/>
      <c r="D2" s="249"/>
      <c r="E2" s="250"/>
      <c r="F2" s="250"/>
      <c r="G2" s="250"/>
      <c r="H2" s="250"/>
      <c r="I2" s="250"/>
      <c r="J2" s="250"/>
      <c r="K2" s="250"/>
      <c r="L2" s="250"/>
      <c r="M2" s="250"/>
      <c r="N2" s="250"/>
      <c r="O2" s="250"/>
      <c r="P2" s="250"/>
      <c r="Q2" s="250"/>
      <c r="R2" s="250"/>
      <c r="S2" s="250"/>
      <c r="T2" s="250"/>
      <c r="U2" s="33" t="s">
        <v>1</v>
      </c>
      <c r="V2" s="4">
        <v>1</v>
      </c>
    </row>
    <row r="3" spans="1:22" ht="15.75" customHeight="1" thickBot="1" x14ac:dyDescent="0.3">
      <c r="A3" s="243"/>
      <c r="B3" s="243"/>
      <c r="C3" s="243"/>
      <c r="D3" s="249"/>
      <c r="E3" s="250"/>
      <c r="F3" s="250"/>
      <c r="G3" s="250"/>
      <c r="H3" s="250"/>
      <c r="I3" s="250"/>
      <c r="J3" s="250"/>
      <c r="K3" s="250"/>
      <c r="L3" s="250"/>
      <c r="M3" s="250"/>
      <c r="N3" s="250"/>
      <c r="O3" s="250"/>
      <c r="P3" s="250"/>
      <c r="Q3" s="250"/>
      <c r="R3" s="250"/>
      <c r="S3" s="250"/>
      <c r="T3" s="250"/>
      <c r="U3" s="34" t="s">
        <v>2</v>
      </c>
      <c r="V3" s="6">
        <v>44855</v>
      </c>
    </row>
    <row r="4" spans="1:22" x14ac:dyDescent="0.25">
      <c r="A4" s="251"/>
      <c r="B4" s="251"/>
      <c r="C4" s="251"/>
      <c r="D4" s="251"/>
      <c r="E4" s="251"/>
      <c r="F4" s="251"/>
      <c r="G4" s="251"/>
      <c r="H4" s="251"/>
      <c r="I4" s="251"/>
      <c r="J4" s="251"/>
      <c r="K4" s="251"/>
      <c r="L4" s="251"/>
      <c r="M4" s="251"/>
      <c r="N4" s="251"/>
      <c r="O4" s="251"/>
      <c r="P4" s="251"/>
      <c r="Q4" s="251"/>
      <c r="R4" s="251"/>
    </row>
    <row r="5" spans="1:22" x14ac:dyDescent="0.25">
      <c r="A5" s="247" t="s">
        <v>344</v>
      </c>
      <c r="B5" s="247" t="s">
        <v>345</v>
      </c>
      <c r="C5" s="247" t="s">
        <v>93</v>
      </c>
      <c r="D5" s="248"/>
      <c r="E5" s="248"/>
      <c r="F5" s="248"/>
      <c r="G5" s="247" t="s">
        <v>113</v>
      </c>
      <c r="H5" s="248"/>
      <c r="I5" s="248"/>
      <c r="J5" s="248"/>
      <c r="K5" s="247" t="s">
        <v>114</v>
      </c>
      <c r="L5" s="248"/>
      <c r="M5" s="248"/>
      <c r="N5" s="248"/>
      <c r="O5" s="247" t="s">
        <v>115</v>
      </c>
      <c r="P5" s="248"/>
      <c r="Q5" s="248"/>
      <c r="R5" s="248"/>
      <c r="S5" s="247" t="s">
        <v>406</v>
      </c>
      <c r="T5" s="248"/>
      <c r="U5" s="248"/>
      <c r="V5" s="248"/>
    </row>
    <row r="6" spans="1:22" ht="18" x14ac:dyDescent="0.25">
      <c r="A6" s="248"/>
      <c r="B6" s="248"/>
      <c r="C6" s="64" t="s">
        <v>116</v>
      </c>
      <c r="D6" s="64" t="s">
        <v>117</v>
      </c>
      <c r="E6" s="64" t="s">
        <v>118</v>
      </c>
      <c r="F6" s="64" t="s">
        <v>108</v>
      </c>
      <c r="G6" s="64" t="s">
        <v>116</v>
      </c>
      <c r="H6" s="64" t="s">
        <v>117</v>
      </c>
      <c r="I6" s="64" t="s">
        <v>118</v>
      </c>
      <c r="J6" s="64" t="s">
        <v>108</v>
      </c>
      <c r="K6" s="64" t="s">
        <v>116</v>
      </c>
      <c r="L6" s="64" t="s">
        <v>117</v>
      </c>
      <c r="M6" s="64" t="s">
        <v>118</v>
      </c>
      <c r="N6" s="64" t="s">
        <v>108</v>
      </c>
      <c r="O6" s="64" t="s">
        <v>116</v>
      </c>
      <c r="P6" s="64" t="s">
        <v>117</v>
      </c>
      <c r="Q6" s="64" t="s">
        <v>118</v>
      </c>
      <c r="R6" s="64" t="s">
        <v>108</v>
      </c>
      <c r="S6" s="64" t="s">
        <v>116</v>
      </c>
      <c r="T6" s="64" t="s">
        <v>117</v>
      </c>
      <c r="U6" s="64" t="s">
        <v>118</v>
      </c>
      <c r="V6" s="64" t="s">
        <v>108</v>
      </c>
    </row>
    <row r="7" spans="1:22" ht="78.75" x14ac:dyDescent="0.25">
      <c r="A7" s="65" t="s">
        <v>346</v>
      </c>
      <c r="B7" s="66" t="s">
        <v>347</v>
      </c>
      <c r="C7" s="67">
        <v>5082.7929100000101</v>
      </c>
      <c r="D7" s="68">
        <f t="shared" ref="D7:D17" si="0">C7/73353</f>
        <v>6.9292229492999749E-2</v>
      </c>
      <c r="E7" s="69">
        <f t="shared" ref="E7:E17" si="1">C7/217434</f>
        <v>2.3376256289264836E-2</v>
      </c>
      <c r="F7" s="70" t="s">
        <v>288</v>
      </c>
      <c r="G7" s="67">
        <v>5082.7929100000101</v>
      </c>
      <c r="H7" s="68">
        <f t="shared" ref="H7:H17" si="2">G7/73353</f>
        <v>6.9292229492999749E-2</v>
      </c>
      <c r="I7" s="69">
        <f t="shared" ref="I7:I17" si="3">G7/217434</f>
        <v>2.3376256289264836E-2</v>
      </c>
      <c r="J7" s="70" t="s">
        <v>288</v>
      </c>
      <c r="K7" s="67">
        <v>5082.7929100000101</v>
      </c>
      <c r="L7" s="68">
        <f t="shared" ref="L7:L17" si="4">K7/73353</f>
        <v>6.9292229492999749E-2</v>
      </c>
      <c r="M7" s="69">
        <f t="shared" ref="M7:M17" si="5">K7/217434</f>
        <v>2.3376256289264836E-2</v>
      </c>
      <c r="N7" s="70" t="s">
        <v>288</v>
      </c>
      <c r="O7" s="71">
        <v>5082.7929100000101</v>
      </c>
      <c r="P7" s="72">
        <f t="shared" ref="P7:P17" si="6">O7/73353</f>
        <v>6.9292229492999749E-2</v>
      </c>
      <c r="Q7" s="73">
        <f t="shared" ref="Q7:Q17" si="7">O7/217434</f>
        <v>2.3376256289264836E-2</v>
      </c>
      <c r="R7" s="74" t="s">
        <v>288</v>
      </c>
      <c r="S7" s="71">
        <v>5082.7929100000101</v>
      </c>
      <c r="T7" s="72">
        <f t="shared" ref="T7:T17" si="8">S7/73353</f>
        <v>6.9292229492999749E-2</v>
      </c>
      <c r="U7" s="73">
        <f t="shared" ref="U7:U17" si="9">S7/217434</f>
        <v>2.3376256289264836E-2</v>
      </c>
      <c r="V7" s="74" t="s">
        <v>288</v>
      </c>
    </row>
    <row r="8" spans="1:22" ht="78.75" x14ac:dyDescent="0.25">
      <c r="A8" s="65" t="s">
        <v>348</v>
      </c>
      <c r="B8" s="66" t="s">
        <v>349</v>
      </c>
      <c r="C8" s="67">
        <v>12026.519786000001</v>
      </c>
      <c r="D8" s="68">
        <f t="shared" si="0"/>
        <v>0.16395402759260017</v>
      </c>
      <c r="E8" s="69">
        <f t="shared" si="1"/>
        <v>5.5311127910078466E-2</v>
      </c>
      <c r="F8" s="70" t="s">
        <v>288</v>
      </c>
      <c r="G8" s="67">
        <v>12026.519786000001</v>
      </c>
      <c r="H8" s="68">
        <f t="shared" si="2"/>
        <v>0.16395402759260017</v>
      </c>
      <c r="I8" s="69">
        <f t="shared" si="3"/>
        <v>5.5311127910078466E-2</v>
      </c>
      <c r="J8" s="70" t="s">
        <v>288</v>
      </c>
      <c r="K8" s="67">
        <v>12026.519786000001</v>
      </c>
      <c r="L8" s="68">
        <f t="shared" si="4"/>
        <v>0.16395402759260017</v>
      </c>
      <c r="M8" s="69">
        <f t="shared" si="5"/>
        <v>5.5311127910078466E-2</v>
      </c>
      <c r="N8" s="70" t="s">
        <v>288</v>
      </c>
      <c r="O8" s="71">
        <v>12026.519786000001</v>
      </c>
      <c r="P8" s="72">
        <f t="shared" si="6"/>
        <v>0.16395402759260017</v>
      </c>
      <c r="Q8" s="73">
        <f t="shared" si="7"/>
        <v>5.5311127910078466E-2</v>
      </c>
      <c r="R8" s="74" t="s">
        <v>288</v>
      </c>
      <c r="S8" s="71">
        <v>12026.519786000001</v>
      </c>
      <c r="T8" s="72">
        <f t="shared" si="8"/>
        <v>0.16395402759260017</v>
      </c>
      <c r="U8" s="73">
        <f t="shared" si="9"/>
        <v>5.5311127910078466E-2</v>
      </c>
      <c r="V8" s="74" t="s">
        <v>288</v>
      </c>
    </row>
    <row r="9" spans="1:22" ht="78.75" x14ac:dyDescent="0.25">
      <c r="A9" s="75" t="s">
        <v>350</v>
      </c>
      <c r="B9" s="66" t="s">
        <v>351</v>
      </c>
      <c r="C9" s="67">
        <v>5587.9792610000004</v>
      </c>
      <c r="D9" s="68">
        <f t="shared" si="0"/>
        <v>7.6179287295679798E-2</v>
      </c>
      <c r="E9" s="69">
        <f t="shared" si="1"/>
        <v>2.5699657187928292E-2</v>
      </c>
      <c r="F9" s="70" t="s">
        <v>288</v>
      </c>
      <c r="G9" s="67">
        <v>5587.9792610000004</v>
      </c>
      <c r="H9" s="68">
        <f t="shared" si="2"/>
        <v>7.6179287295679798E-2</v>
      </c>
      <c r="I9" s="69">
        <f t="shared" si="3"/>
        <v>2.5699657187928292E-2</v>
      </c>
      <c r="J9" s="70" t="s">
        <v>288</v>
      </c>
      <c r="K9" s="67">
        <v>5587.9792610000004</v>
      </c>
      <c r="L9" s="68">
        <f t="shared" si="4"/>
        <v>7.6179287295679798E-2</v>
      </c>
      <c r="M9" s="69">
        <f t="shared" si="5"/>
        <v>2.5699657187928292E-2</v>
      </c>
      <c r="N9" s="70" t="s">
        <v>288</v>
      </c>
      <c r="O9" s="71">
        <v>5587.9792610000004</v>
      </c>
      <c r="P9" s="72">
        <f t="shared" si="6"/>
        <v>7.6179287295679798E-2</v>
      </c>
      <c r="Q9" s="73">
        <f t="shared" si="7"/>
        <v>2.5699657187928292E-2</v>
      </c>
      <c r="R9" s="74" t="s">
        <v>288</v>
      </c>
      <c r="S9" s="71">
        <v>5587.9792610000004</v>
      </c>
      <c r="T9" s="72">
        <f t="shared" si="8"/>
        <v>7.6179287295679798E-2</v>
      </c>
      <c r="U9" s="73">
        <f t="shared" si="9"/>
        <v>2.5699657187928292E-2</v>
      </c>
      <c r="V9" s="74" t="s">
        <v>288</v>
      </c>
    </row>
    <row r="10" spans="1:22" ht="78.75" x14ac:dyDescent="0.25">
      <c r="A10" s="75" t="s">
        <v>352</v>
      </c>
      <c r="B10" s="66" t="s">
        <v>353</v>
      </c>
      <c r="C10" s="76">
        <v>4195.5272919999998</v>
      </c>
      <c r="D10" s="68">
        <f t="shared" si="0"/>
        <v>5.7196396766321753E-2</v>
      </c>
      <c r="E10" s="69">
        <f t="shared" si="1"/>
        <v>1.9295635880313106E-2</v>
      </c>
      <c r="F10" s="70" t="s">
        <v>288</v>
      </c>
      <c r="G10" s="76">
        <v>4195.5272919999998</v>
      </c>
      <c r="H10" s="68">
        <f t="shared" si="2"/>
        <v>5.7196396766321753E-2</v>
      </c>
      <c r="I10" s="69">
        <f t="shared" si="3"/>
        <v>1.9295635880313106E-2</v>
      </c>
      <c r="J10" s="70" t="s">
        <v>288</v>
      </c>
      <c r="K10" s="76">
        <v>4195.5272919999998</v>
      </c>
      <c r="L10" s="68">
        <f t="shared" si="4"/>
        <v>5.7196396766321753E-2</v>
      </c>
      <c r="M10" s="69">
        <f t="shared" si="5"/>
        <v>1.9295635880313106E-2</v>
      </c>
      <c r="N10" s="70" t="s">
        <v>288</v>
      </c>
      <c r="O10" s="77">
        <v>4195.5272919999998</v>
      </c>
      <c r="P10" s="72">
        <f t="shared" si="6"/>
        <v>5.7196396766321753E-2</v>
      </c>
      <c r="Q10" s="73">
        <f t="shared" si="7"/>
        <v>1.9295635880313106E-2</v>
      </c>
      <c r="R10" s="74" t="s">
        <v>288</v>
      </c>
      <c r="S10" s="77">
        <v>4195.5272919999998</v>
      </c>
      <c r="T10" s="72">
        <f t="shared" si="8"/>
        <v>5.7196396766321753E-2</v>
      </c>
      <c r="U10" s="73">
        <f t="shared" si="9"/>
        <v>1.9295635880313106E-2</v>
      </c>
      <c r="V10" s="74" t="s">
        <v>288</v>
      </c>
    </row>
    <row r="11" spans="1:22" ht="67.5" x14ac:dyDescent="0.25">
      <c r="A11" s="75" t="s">
        <v>354</v>
      </c>
      <c r="B11" s="66" t="s">
        <v>355</v>
      </c>
      <c r="C11" s="76">
        <v>4394.8340079999998</v>
      </c>
      <c r="D11" s="68">
        <f t="shared" si="0"/>
        <v>5.9913486946682477E-2</v>
      </c>
      <c r="E11" s="69">
        <f t="shared" si="1"/>
        <v>2.0212266747610768E-2</v>
      </c>
      <c r="F11" s="70" t="s">
        <v>288</v>
      </c>
      <c r="G11" s="76">
        <v>4394.8340079999998</v>
      </c>
      <c r="H11" s="68">
        <f t="shared" si="2"/>
        <v>5.9913486946682477E-2</v>
      </c>
      <c r="I11" s="69">
        <f t="shared" si="3"/>
        <v>2.0212266747610768E-2</v>
      </c>
      <c r="J11" s="70" t="s">
        <v>288</v>
      </c>
      <c r="K11" s="76">
        <v>4394.8340079999998</v>
      </c>
      <c r="L11" s="68">
        <f t="shared" si="4"/>
        <v>5.9913486946682477E-2</v>
      </c>
      <c r="M11" s="69">
        <f t="shared" si="5"/>
        <v>2.0212266747610768E-2</v>
      </c>
      <c r="N11" s="70" t="s">
        <v>288</v>
      </c>
      <c r="O11" s="77">
        <v>4394.8340079999998</v>
      </c>
      <c r="P11" s="72">
        <f t="shared" si="6"/>
        <v>5.9913486946682477E-2</v>
      </c>
      <c r="Q11" s="73">
        <f t="shared" si="7"/>
        <v>2.0212266747610768E-2</v>
      </c>
      <c r="R11" s="74" t="s">
        <v>288</v>
      </c>
      <c r="S11" s="77">
        <v>4394.8340079999998</v>
      </c>
      <c r="T11" s="72">
        <f t="shared" si="8"/>
        <v>5.9913486946682477E-2</v>
      </c>
      <c r="U11" s="73">
        <f t="shared" si="9"/>
        <v>2.0212266747610768E-2</v>
      </c>
      <c r="V11" s="74" t="s">
        <v>288</v>
      </c>
    </row>
    <row r="12" spans="1:22" ht="78.75" x14ac:dyDescent="0.25">
      <c r="A12" s="75" t="s">
        <v>356</v>
      </c>
      <c r="B12" s="66" t="s">
        <v>357</v>
      </c>
      <c r="C12" s="76">
        <v>489.14779299999998</v>
      </c>
      <c r="D12" s="68">
        <f t="shared" si="0"/>
        <v>6.6684088312679779E-3</v>
      </c>
      <c r="E12" s="69">
        <f t="shared" si="1"/>
        <v>2.2496380188930893E-3</v>
      </c>
      <c r="F12" s="70" t="s">
        <v>288</v>
      </c>
      <c r="G12" s="76">
        <v>489.14779299999998</v>
      </c>
      <c r="H12" s="68">
        <f t="shared" si="2"/>
        <v>6.6684088312679779E-3</v>
      </c>
      <c r="I12" s="69">
        <f t="shared" si="3"/>
        <v>2.2496380188930893E-3</v>
      </c>
      <c r="J12" s="70" t="s">
        <v>288</v>
      </c>
      <c r="K12" s="76">
        <v>489.14779299999998</v>
      </c>
      <c r="L12" s="68">
        <f t="shared" si="4"/>
        <v>6.6684088312679779E-3</v>
      </c>
      <c r="M12" s="69">
        <f t="shared" si="5"/>
        <v>2.2496380188930893E-3</v>
      </c>
      <c r="N12" s="70" t="s">
        <v>288</v>
      </c>
      <c r="O12" s="77">
        <v>489.14779299999998</v>
      </c>
      <c r="P12" s="72">
        <f t="shared" si="6"/>
        <v>6.6684088312679779E-3</v>
      </c>
      <c r="Q12" s="73">
        <f t="shared" si="7"/>
        <v>2.2496380188930893E-3</v>
      </c>
      <c r="R12" s="74" t="s">
        <v>288</v>
      </c>
      <c r="S12" s="77">
        <v>489.14779299999998</v>
      </c>
      <c r="T12" s="72">
        <f t="shared" si="8"/>
        <v>6.6684088312679779E-3</v>
      </c>
      <c r="U12" s="73">
        <f t="shared" si="9"/>
        <v>2.2496380188930893E-3</v>
      </c>
      <c r="V12" s="74" t="s">
        <v>288</v>
      </c>
    </row>
    <row r="13" spans="1:22" ht="78.75" x14ac:dyDescent="0.25">
      <c r="A13" s="65" t="s">
        <v>358</v>
      </c>
      <c r="B13" s="66" t="s">
        <v>359</v>
      </c>
      <c r="C13" s="76">
        <v>15857.941081999999</v>
      </c>
      <c r="D13" s="68">
        <f t="shared" si="0"/>
        <v>0.21618667378294001</v>
      </c>
      <c r="E13" s="69">
        <f t="shared" si="1"/>
        <v>7.2932205092119909E-2</v>
      </c>
      <c r="F13" s="70" t="s">
        <v>288</v>
      </c>
      <c r="G13" s="76">
        <v>15857.941081999999</v>
      </c>
      <c r="H13" s="68">
        <f t="shared" si="2"/>
        <v>0.21618667378294001</v>
      </c>
      <c r="I13" s="69">
        <f t="shared" si="3"/>
        <v>7.2932205092119909E-2</v>
      </c>
      <c r="J13" s="70" t="s">
        <v>288</v>
      </c>
      <c r="K13" s="76">
        <v>15857.941081999999</v>
      </c>
      <c r="L13" s="68">
        <f t="shared" si="4"/>
        <v>0.21618667378294001</v>
      </c>
      <c r="M13" s="69">
        <f t="shared" si="5"/>
        <v>7.2932205092119909E-2</v>
      </c>
      <c r="N13" s="70" t="s">
        <v>288</v>
      </c>
      <c r="O13" s="77">
        <v>15857.941081999999</v>
      </c>
      <c r="P13" s="72">
        <f t="shared" si="6"/>
        <v>0.21618667378294001</v>
      </c>
      <c r="Q13" s="73">
        <f t="shared" si="7"/>
        <v>7.2932205092119909E-2</v>
      </c>
      <c r="R13" s="74" t="s">
        <v>288</v>
      </c>
      <c r="S13" s="77">
        <v>15857.941081999999</v>
      </c>
      <c r="T13" s="72">
        <f t="shared" si="8"/>
        <v>0.21618667378294001</v>
      </c>
      <c r="U13" s="73">
        <f t="shared" si="9"/>
        <v>7.2932205092119909E-2</v>
      </c>
      <c r="V13" s="74" t="s">
        <v>288</v>
      </c>
    </row>
    <row r="14" spans="1:22" ht="78.75" x14ac:dyDescent="0.25">
      <c r="A14" s="65" t="s">
        <v>360</v>
      </c>
      <c r="B14" s="66" t="s">
        <v>361</v>
      </c>
      <c r="C14" s="76">
        <v>19338.429628000002</v>
      </c>
      <c r="D14" s="68">
        <f t="shared" si="0"/>
        <v>0.26363515640805424</v>
      </c>
      <c r="E14" s="69">
        <f t="shared" si="1"/>
        <v>8.8939308608589285E-2</v>
      </c>
      <c r="F14" s="70" t="s">
        <v>288</v>
      </c>
      <c r="G14" s="76">
        <v>19338.429628000002</v>
      </c>
      <c r="H14" s="68">
        <f t="shared" si="2"/>
        <v>0.26363515640805424</v>
      </c>
      <c r="I14" s="69">
        <f t="shared" si="3"/>
        <v>8.8939308608589285E-2</v>
      </c>
      <c r="J14" s="70" t="s">
        <v>288</v>
      </c>
      <c r="K14" s="76">
        <v>19338.429628000002</v>
      </c>
      <c r="L14" s="68">
        <f t="shared" si="4"/>
        <v>0.26363515640805424</v>
      </c>
      <c r="M14" s="69">
        <f t="shared" si="5"/>
        <v>8.8939308608589285E-2</v>
      </c>
      <c r="N14" s="70" t="s">
        <v>288</v>
      </c>
      <c r="O14" s="77">
        <v>19338.429628000002</v>
      </c>
      <c r="P14" s="72">
        <f t="shared" si="6"/>
        <v>0.26363515640805424</v>
      </c>
      <c r="Q14" s="73">
        <f t="shared" si="7"/>
        <v>8.8939308608589285E-2</v>
      </c>
      <c r="R14" s="74" t="s">
        <v>288</v>
      </c>
      <c r="S14" s="77">
        <v>19338.429628000002</v>
      </c>
      <c r="T14" s="72">
        <f t="shared" si="8"/>
        <v>0.26363515640805424</v>
      </c>
      <c r="U14" s="73">
        <f t="shared" si="9"/>
        <v>8.8939308608589285E-2</v>
      </c>
      <c r="V14" s="74" t="s">
        <v>288</v>
      </c>
    </row>
    <row r="15" spans="1:22" ht="78.75" x14ac:dyDescent="0.25">
      <c r="A15" s="75" t="s">
        <v>362</v>
      </c>
      <c r="B15" s="66" t="s">
        <v>363</v>
      </c>
      <c r="C15" s="76">
        <v>2268.7019399999999</v>
      </c>
      <c r="D15" s="68">
        <f t="shared" si="0"/>
        <v>3.0928550161547583E-2</v>
      </c>
      <c r="E15" s="69">
        <f t="shared" si="1"/>
        <v>1.0433979690388808E-2</v>
      </c>
      <c r="F15" s="70" t="s">
        <v>288</v>
      </c>
      <c r="G15" s="76">
        <v>2268.7019399999999</v>
      </c>
      <c r="H15" s="68">
        <f t="shared" si="2"/>
        <v>3.0928550161547583E-2</v>
      </c>
      <c r="I15" s="69">
        <f t="shared" si="3"/>
        <v>1.0433979690388808E-2</v>
      </c>
      <c r="J15" s="70" t="s">
        <v>288</v>
      </c>
      <c r="K15" s="76">
        <v>2268.7019399999999</v>
      </c>
      <c r="L15" s="68">
        <f t="shared" si="4"/>
        <v>3.0928550161547583E-2</v>
      </c>
      <c r="M15" s="69">
        <f t="shared" si="5"/>
        <v>1.0433979690388808E-2</v>
      </c>
      <c r="N15" s="70" t="s">
        <v>288</v>
      </c>
      <c r="O15" s="77">
        <v>2268.7019399999999</v>
      </c>
      <c r="P15" s="72">
        <f t="shared" si="6"/>
        <v>3.0928550161547583E-2</v>
      </c>
      <c r="Q15" s="73">
        <f t="shared" si="7"/>
        <v>1.0433979690388808E-2</v>
      </c>
      <c r="R15" s="74" t="s">
        <v>288</v>
      </c>
      <c r="S15" s="77">
        <v>2268.7019399999999</v>
      </c>
      <c r="T15" s="72">
        <f t="shared" si="8"/>
        <v>3.0928550161547583E-2</v>
      </c>
      <c r="U15" s="73">
        <f t="shared" si="9"/>
        <v>1.0433979690388808E-2</v>
      </c>
      <c r="V15" s="74" t="s">
        <v>288</v>
      </c>
    </row>
    <row r="16" spans="1:22" ht="78.75" x14ac:dyDescent="0.25">
      <c r="A16" s="75" t="s">
        <v>364</v>
      </c>
      <c r="B16" s="66" t="s">
        <v>365</v>
      </c>
      <c r="C16" s="76">
        <v>3195.6845410000001</v>
      </c>
      <c r="D16" s="68">
        <f t="shared" si="0"/>
        <v>4.3565832903903048E-2</v>
      </c>
      <c r="E16" s="69">
        <f t="shared" si="1"/>
        <v>1.4697262346275192E-2</v>
      </c>
      <c r="F16" s="70" t="s">
        <v>288</v>
      </c>
      <c r="G16" s="76">
        <v>3195.6845410000001</v>
      </c>
      <c r="H16" s="68">
        <f t="shared" si="2"/>
        <v>4.3565832903903048E-2</v>
      </c>
      <c r="I16" s="69">
        <f t="shared" si="3"/>
        <v>1.4697262346275192E-2</v>
      </c>
      <c r="J16" s="70" t="s">
        <v>288</v>
      </c>
      <c r="K16" s="76">
        <v>3195.6845410000001</v>
      </c>
      <c r="L16" s="68">
        <f t="shared" si="4"/>
        <v>4.3565832903903048E-2</v>
      </c>
      <c r="M16" s="69">
        <f t="shared" si="5"/>
        <v>1.4697262346275192E-2</v>
      </c>
      <c r="N16" s="70" t="s">
        <v>288</v>
      </c>
      <c r="O16" s="77">
        <v>3195.6845410000001</v>
      </c>
      <c r="P16" s="72">
        <f t="shared" si="6"/>
        <v>4.3565832903903048E-2</v>
      </c>
      <c r="Q16" s="73">
        <f t="shared" si="7"/>
        <v>1.4697262346275192E-2</v>
      </c>
      <c r="R16" s="74" t="s">
        <v>288</v>
      </c>
      <c r="S16" s="77">
        <v>3195.6845410000001</v>
      </c>
      <c r="T16" s="72">
        <f t="shared" si="8"/>
        <v>4.3565832903903048E-2</v>
      </c>
      <c r="U16" s="73">
        <f t="shared" si="9"/>
        <v>1.4697262346275192E-2</v>
      </c>
      <c r="V16" s="74" t="s">
        <v>288</v>
      </c>
    </row>
    <row r="17" spans="1:22" ht="67.5" x14ac:dyDescent="0.25">
      <c r="A17" s="75" t="s">
        <v>366</v>
      </c>
      <c r="B17" s="66" t="s">
        <v>367</v>
      </c>
      <c r="C17" s="76">
        <v>895.55349100000001</v>
      </c>
      <c r="D17" s="68">
        <f t="shared" si="0"/>
        <v>1.2208818875846933E-2</v>
      </c>
      <c r="E17" s="69">
        <f t="shared" si="1"/>
        <v>4.1187371386259735E-3</v>
      </c>
      <c r="F17" s="70" t="s">
        <v>288</v>
      </c>
      <c r="G17" s="76">
        <v>895.55349100000001</v>
      </c>
      <c r="H17" s="68">
        <f t="shared" si="2"/>
        <v>1.2208818875846933E-2</v>
      </c>
      <c r="I17" s="69">
        <f t="shared" si="3"/>
        <v>4.1187371386259735E-3</v>
      </c>
      <c r="J17" s="70" t="s">
        <v>288</v>
      </c>
      <c r="K17" s="76">
        <v>895.55349100000001</v>
      </c>
      <c r="L17" s="68">
        <f t="shared" si="4"/>
        <v>1.2208818875846933E-2</v>
      </c>
      <c r="M17" s="69">
        <f t="shared" si="5"/>
        <v>4.1187371386259735E-3</v>
      </c>
      <c r="N17" s="70" t="s">
        <v>288</v>
      </c>
      <c r="O17" s="77">
        <v>895.55349100000001</v>
      </c>
      <c r="P17" s="72">
        <f t="shared" si="6"/>
        <v>1.2208818875846933E-2</v>
      </c>
      <c r="Q17" s="73">
        <f t="shared" si="7"/>
        <v>4.1187371386259735E-3</v>
      </c>
      <c r="R17" s="74" t="s">
        <v>288</v>
      </c>
      <c r="S17" s="77">
        <v>895.55349100000001</v>
      </c>
      <c r="T17" s="72">
        <f t="shared" si="8"/>
        <v>1.2208818875846933E-2</v>
      </c>
      <c r="U17" s="73">
        <f t="shared" si="9"/>
        <v>4.1187371386259735E-3</v>
      </c>
      <c r="V17" s="74" t="s">
        <v>288</v>
      </c>
    </row>
    <row r="18" spans="1:22" ht="80.25" customHeight="1" x14ac:dyDescent="0.25">
      <c r="A18" s="244" t="s">
        <v>413</v>
      </c>
      <c r="B18" s="245"/>
      <c r="C18" s="245"/>
      <c r="D18" s="245"/>
      <c r="E18" s="245"/>
      <c r="F18" s="245"/>
      <c r="G18" s="245"/>
      <c r="H18" s="245"/>
      <c r="I18" s="245"/>
      <c r="J18" s="245"/>
      <c r="K18" s="245"/>
      <c r="L18" s="245"/>
      <c r="M18" s="245"/>
      <c r="N18" s="245"/>
      <c r="O18" s="245"/>
      <c r="P18" s="245"/>
      <c r="Q18" s="245"/>
      <c r="R18" s="245"/>
      <c r="S18" s="245"/>
      <c r="T18" s="245"/>
      <c r="U18" s="245"/>
      <c r="V18" s="246"/>
    </row>
  </sheetData>
  <mergeCells count="11">
    <mergeCell ref="A18:V18"/>
    <mergeCell ref="S5:V5"/>
    <mergeCell ref="D1:T3"/>
    <mergeCell ref="A5:A6"/>
    <mergeCell ref="B5:B6"/>
    <mergeCell ref="A1:C3"/>
    <mergeCell ref="A4:R4"/>
    <mergeCell ref="C5:F5"/>
    <mergeCell ref="G5:J5"/>
    <mergeCell ref="K5:N5"/>
    <mergeCell ref="O5:R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90" zoomScaleNormal="90" workbookViewId="0">
      <selection activeCell="A5" sqref="A5:F40"/>
    </sheetView>
  </sheetViews>
  <sheetFormatPr baseColWidth="10" defaultRowHeight="15" x14ac:dyDescent="0.25"/>
  <cols>
    <col min="1" max="1" width="39.28515625" customWidth="1"/>
    <col min="2" max="2" width="27.140625" customWidth="1"/>
    <col min="3" max="3" width="25.85546875" customWidth="1"/>
    <col min="4" max="4" width="21" customWidth="1"/>
    <col min="5" max="5" width="18.42578125" customWidth="1"/>
  </cols>
  <sheetData>
    <row r="1" spans="1:6" ht="15" customHeight="1" x14ac:dyDescent="0.25">
      <c r="A1" s="236"/>
      <c r="B1" s="252" t="s">
        <v>248</v>
      </c>
      <c r="C1" s="253"/>
      <c r="D1" s="254"/>
      <c r="E1" s="23" t="s">
        <v>0</v>
      </c>
      <c r="F1" s="23" t="s">
        <v>247</v>
      </c>
    </row>
    <row r="2" spans="1:6" ht="15" customHeight="1" x14ac:dyDescent="0.25">
      <c r="A2" s="236"/>
      <c r="B2" s="252"/>
      <c r="C2" s="253"/>
      <c r="D2" s="254"/>
      <c r="E2" s="24" t="s">
        <v>1</v>
      </c>
      <c r="F2" s="23">
        <v>1</v>
      </c>
    </row>
    <row r="3" spans="1:6" ht="15.75" customHeight="1" x14ac:dyDescent="0.25">
      <c r="A3" s="236"/>
      <c r="B3" s="252"/>
      <c r="C3" s="253"/>
      <c r="D3" s="254"/>
      <c r="E3" s="24" t="s">
        <v>2</v>
      </c>
      <c r="F3" s="25">
        <v>44855</v>
      </c>
    </row>
    <row r="4" spans="1:6" ht="15.75" customHeight="1" x14ac:dyDescent="0.25">
      <c r="A4" s="22"/>
      <c r="B4" s="29"/>
      <c r="C4" s="29"/>
      <c r="D4" s="30"/>
      <c r="E4" s="31"/>
    </row>
    <row r="5" spans="1:6" ht="31.5" x14ac:dyDescent="0.25">
      <c r="A5" s="146" t="s">
        <v>119</v>
      </c>
      <c r="B5" s="146" t="s">
        <v>120</v>
      </c>
      <c r="C5" s="146" t="s">
        <v>291</v>
      </c>
      <c r="D5" s="146" t="s">
        <v>289</v>
      </c>
      <c r="E5" s="146" t="s">
        <v>290</v>
      </c>
      <c r="F5" s="146" t="s">
        <v>407</v>
      </c>
    </row>
    <row r="6" spans="1:6" x14ac:dyDescent="0.25">
      <c r="A6" s="79" t="s">
        <v>121</v>
      </c>
      <c r="B6" s="80">
        <v>5853.0352692632778</v>
      </c>
      <c r="C6" s="80">
        <v>5853.0352692632778</v>
      </c>
      <c r="D6" s="81">
        <v>5853</v>
      </c>
      <c r="E6" s="85">
        <v>5853</v>
      </c>
      <c r="F6" s="85">
        <v>5853</v>
      </c>
    </row>
    <row r="7" spans="1:6" x14ac:dyDescent="0.25">
      <c r="A7" s="79" t="s">
        <v>122</v>
      </c>
      <c r="B7" s="80">
        <v>3069.8781420498894</v>
      </c>
      <c r="C7" s="80">
        <v>3069.8781420498894</v>
      </c>
      <c r="D7" s="81">
        <v>3070</v>
      </c>
      <c r="E7" s="85">
        <v>3070</v>
      </c>
      <c r="F7" s="85">
        <v>3070</v>
      </c>
    </row>
    <row r="8" spans="1:6" x14ac:dyDescent="0.25">
      <c r="A8" s="79" t="s">
        <v>123</v>
      </c>
      <c r="B8" s="80">
        <v>12653.65881451976</v>
      </c>
      <c r="C8" s="80">
        <v>12653.65881451976</v>
      </c>
      <c r="D8" s="81">
        <v>12654</v>
      </c>
      <c r="E8" s="85">
        <v>12654</v>
      </c>
      <c r="F8" s="85">
        <v>12654</v>
      </c>
    </row>
    <row r="9" spans="1:6" x14ac:dyDescent="0.25">
      <c r="A9" s="79" t="s">
        <v>124</v>
      </c>
      <c r="B9" s="80">
        <v>22253.091129867669</v>
      </c>
      <c r="C9" s="80">
        <v>22253.091129867669</v>
      </c>
      <c r="D9" s="81">
        <v>22253</v>
      </c>
      <c r="E9" s="85">
        <v>22253</v>
      </c>
      <c r="F9" s="85">
        <v>22253</v>
      </c>
    </row>
    <row r="10" spans="1:6" x14ac:dyDescent="0.25">
      <c r="A10" s="79" t="s">
        <v>125</v>
      </c>
      <c r="B10" s="80">
        <v>252.15165106007601</v>
      </c>
      <c r="C10" s="80">
        <v>252.15165106007601</v>
      </c>
      <c r="D10" s="81">
        <v>252</v>
      </c>
      <c r="E10" s="85">
        <v>252</v>
      </c>
      <c r="F10" s="85">
        <v>252</v>
      </c>
    </row>
    <row r="11" spans="1:6" x14ac:dyDescent="0.25">
      <c r="A11" s="79" t="s">
        <v>126</v>
      </c>
      <c r="B11" s="80">
        <v>95.267431229171009</v>
      </c>
      <c r="C11" s="80">
        <v>95.267431229171009</v>
      </c>
      <c r="D11" s="81">
        <v>95</v>
      </c>
      <c r="E11" s="85">
        <v>95</v>
      </c>
      <c r="F11" s="85">
        <v>95</v>
      </c>
    </row>
    <row r="12" spans="1:6" x14ac:dyDescent="0.25">
      <c r="A12" s="79" t="s">
        <v>127</v>
      </c>
      <c r="B12" s="80">
        <v>2931.4280184276304</v>
      </c>
      <c r="C12" s="80">
        <v>2931.4280184276304</v>
      </c>
      <c r="D12" s="81">
        <v>2931</v>
      </c>
      <c r="E12" s="85">
        <v>2931</v>
      </c>
      <c r="F12" s="85">
        <v>2931</v>
      </c>
    </row>
    <row r="13" spans="1:6" x14ac:dyDescent="0.25">
      <c r="A13" s="79" t="s">
        <v>128</v>
      </c>
      <c r="B13" s="80">
        <v>123.17487541043999</v>
      </c>
      <c r="C13" s="80">
        <v>123.17487541043999</v>
      </c>
      <c r="D13" s="81">
        <v>123</v>
      </c>
      <c r="E13" s="85">
        <v>123</v>
      </c>
      <c r="F13" s="85">
        <v>123</v>
      </c>
    </row>
    <row r="14" spans="1:6" x14ac:dyDescent="0.25">
      <c r="A14" s="79" t="s">
        <v>129</v>
      </c>
      <c r="B14" s="80">
        <v>12199.003238715932</v>
      </c>
      <c r="C14" s="80">
        <v>12199.003238715932</v>
      </c>
      <c r="D14" s="81">
        <v>12199</v>
      </c>
      <c r="E14" s="85">
        <v>12199</v>
      </c>
      <c r="F14" s="85">
        <v>12199</v>
      </c>
    </row>
    <row r="15" spans="1:6" x14ac:dyDescent="0.25">
      <c r="A15" s="79" t="s">
        <v>130</v>
      </c>
      <c r="B15" s="80">
        <v>87.203129337800007</v>
      </c>
      <c r="C15" s="80">
        <v>87.203129337800007</v>
      </c>
      <c r="D15" s="81">
        <v>87</v>
      </c>
      <c r="E15" s="85">
        <v>87</v>
      </c>
      <c r="F15" s="85">
        <v>87</v>
      </c>
    </row>
    <row r="16" spans="1:6" x14ac:dyDescent="0.25">
      <c r="A16" s="79" t="s">
        <v>131</v>
      </c>
      <c r="B16" s="80">
        <v>639.14439887914011</v>
      </c>
      <c r="C16" s="80">
        <v>639.14439887914011</v>
      </c>
      <c r="D16" s="81">
        <v>639</v>
      </c>
      <c r="E16" s="85">
        <v>639</v>
      </c>
      <c r="F16" s="85">
        <v>639</v>
      </c>
    </row>
    <row r="17" spans="1:6" x14ac:dyDescent="0.25">
      <c r="A17" s="79" t="s">
        <v>132</v>
      </c>
      <c r="B17" s="80">
        <v>4.76278213359</v>
      </c>
      <c r="C17" s="80">
        <v>4.76278213359</v>
      </c>
      <c r="D17" s="81">
        <v>5</v>
      </c>
      <c r="E17" s="85">
        <v>5</v>
      </c>
      <c r="F17" s="85">
        <v>5</v>
      </c>
    </row>
    <row r="18" spans="1:6" x14ac:dyDescent="0.25">
      <c r="A18" s="79" t="s">
        <v>133</v>
      </c>
      <c r="B18" s="80">
        <v>13.77864046387</v>
      </c>
      <c r="C18" s="80">
        <v>13.77864046387</v>
      </c>
      <c r="D18" s="81">
        <v>14</v>
      </c>
      <c r="E18" s="85">
        <v>14</v>
      </c>
      <c r="F18" s="85">
        <v>14</v>
      </c>
    </row>
    <row r="19" spans="1:6" x14ac:dyDescent="0.25">
      <c r="A19" s="79" t="s">
        <v>134</v>
      </c>
      <c r="B19" s="80">
        <v>172.51217220871001</v>
      </c>
      <c r="C19" s="80">
        <v>172.51217220871001</v>
      </c>
      <c r="D19" s="81">
        <v>173</v>
      </c>
      <c r="E19" s="85">
        <v>173</v>
      </c>
      <c r="F19" s="85">
        <v>173</v>
      </c>
    </row>
    <row r="20" spans="1:6" x14ac:dyDescent="0.25">
      <c r="A20" s="79" t="s">
        <v>135</v>
      </c>
      <c r="B20" s="80">
        <v>1193.8141752000402</v>
      </c>
      <c r="C20" s="80">
        <v>1193.8141752000402</v>
      </c>
      <c r="D20" s="81">
        <v>1194</v>
      </c>
      <c r="E20" s="85">
        <v>1194</v>
      </c>
      <c r="F20" s="85">
        <v>1194</v>
      </c>
    </row>
    <row r="21" spans="1:6" x14ac:dyDescent="0.25">
      <c r="A21" s="79" t="s">
        <v>136</v>
      </c>
      <c r="B21" s="80">
        <v>709.73870485722898</v>
      </c>
      <c r="C21" s="80">
        <v>709.73870485722898</v>
      </c>
      <c r="D21" s="81">
        <v>710</v>
      </c>
      <c r="E21" s="85">
        <v>710</v>
      </c>
      <c r="F21" s="85">
        <v>710</v>
      </c>
    </row>
    <row r="22" spans="1:6" x14ac:dyDescent="0.25">
      <c r="A22" s="79" t="s">
        <v>137</v>
      </c>
      <c r="B22" s="80">
        <v>524.57292889671112</v>
      </c>
      <c r="C22" s="80">
        <v>524.57292889671112</v>
      </c>
      <c r="D22" s="81">
        <v>525</v>
      </c>
      <c r="E22" s="85">
        <v>525</v>
      </c>
      <c r="F22" s="85">
        <v>525</v>
      </c>
    </row>
    <row r="23" spans="1:6" x14ac:dyDescent="0.25">
      <c r="A23" s="79" t="s">
        <v>138</v>
      </c>
      <c r="B23" s="80">
        <v>606.06992103934908</v>
      </c>
      <c r="C23" s="80">
        <v>606.06992103934908</v>
      </c>
      <c r="D23" s="81">
        <v>606</v>
      </c>
      <c r="E23" s="85">
        <v>606</v>
      </c>
      <c r="F23" s="85">
        <v>606</v>
      </c>
    </row>
    <row r="24" spans="1:6" x14ac:dyDescent="0.25">
      <c r="A24" s="79" t="s">
        <v>139</v>
      </c>
      <c r="B24" s="80">
        <v>820.41765258088981</v>
      </c>
      <c r="C24" s="80">
        <v>820.41765258088981</v>
      </c>
      <c r="D24" s="81">
        <v>820</v>
      </c>
      <c r="E24" s="85">
        <v>820</v>
      </c>
      <c r="F24" s="85">
        <v>820</v>
      </c>
    </row>
    <row r="25" spans="1:6" x14ac:dyDescent="0.25">
      <c r="A25" s="79" t="s">
        <v>140</v>
      </c>
      <c r="B25" s="80">
        <v>1113.5221353285099</v>
      </c>
      <c r="C25" s="80">
        <v>1113.5221353285099</v>
      </c>
      <c r="D25" s="81">
        <v>1114</v>
      </c>
      <c r="E25" s="85">
        <v>1114</v>
      </c>
      <c r="F25" s="85">
        <v>1114</v>
      </c>
    </row>
    <row r="26" spans="1:6" x14ac:dyDescent="0.25">
      <c r="A26" s="79" t="s">
        <v>141</v>
      </c>
      <c r="B26" s="80">
        <v>346.58662423591005</v>
      </c>
      <c r="C26" s="80">
        <v>346.58662423591005</v>
      </c>
      <c r="D26" s="81">
        <v>347</v>
      </c>
      <c r="E26" s="85">
        <v>347</v>
      </c>
      <c r="F26" s="85">
        <v>347</v>
      </c>
    </row>
    <row r="27" spans="1:6" x14ac:dyDescent="0.25">
      <c r="A27" s="79" t="s">
        <v>142</v>
      </c>
      <c r="B27" s="80">
        <v>21025.550752268056</v>
      </c>
      <c r="C27" s="80">
        <v>21025.550752268056</v>
      </c>
      <c r="D27" s="81">
        <v>21026</v>
      </c>
      <c r="E27" s="85">
        <v>21026</v>
      </c>
      <c r="F27" s="85">
        <v>21026</v>
      </c>
    </row>
    <row r="28" spans="1:6" x14ac:dyDescent="0.25">
      <c r="A28" s="79" t="s">
        <v>143</v>
      </c>
      <c r="B28" s="80">
        <v>34852.312386091791</v>
      </c>
      <c r="C28" s="80">
        <v>34852.312386091791</v>
      </c>
      <c r="D28" s="81">
        <v>34852</v>
      </c>
      <c r="E28" s="85">
        <v>34852</v>
      </c>
      <c r="F28" s="85">
        <v>34852</v>
      </c>
    </row>
    <row r="29" spans="1:6" x14ac:dyDescent="0.25">
      <c r="A29" s="79" t="s">
        <v>144</v>
      </c>
      <c r="B29" s="80">
        <v>36328.089349775903</v>
      </c>
      <c r="C29" s="80">
        <v>36328.089349775903</v>
      </c>
      <c r="D29" s="81">
        <v>36328</v>
      </c>
      <c r="E29" s="85">
        <v>36328</v>
      </c>
      <c r="F29" s="85">
        <v>36328</v>
      </c>
    </row>
    <row r="30" spans="1:6" x14ac:dyDescent="0.25">
      <c r="A30" s="79" t="s">
        <v>145</v>
      </c>
      <c r="B30" s="80">
        <v>13639.47645092546</v>
      </c>
      <c r="C30" s="80">
        <v>13639.47645092546</v>
      </c>
      <c r="D30" s="81">
        <v>13639</v>
      </c>
      <c r="E30" s="85">
        <v>13639</v>
      </c>
      <c r="F30" s="85">
        <v>13639</v>
      </c>
    </row>
    <row r="31" spans="1:6" x14ac:dyDescent="0.25">
      <c r="A31" s="79" t="s">
        <v>146</v>
      </c>
      <c r="B31" s="80">
        <v>1406.5801550476424</v>
      </c>
      <c r="C31" s="80">
        <v>1406.5801550476424</v>
      </c>
      <c r="D31" s="81">
        <v>1407</v>
      </c>
      <c r="E31" s="85">
        <v>1407</v>
      </c>
      <c r="F31" s="85">
        <v>1407</v>
      </c>
    </row>
    <row r="32" spans="1:6" x14ac:dyDescent="0.25">
      <c r="A32" s="79" t="s">
        <v>147</v>
      </c>
      <c r="B32" s="80">
        <v>2659.8375764952252</v>
      </c>
      <c r="C32" s="80">
        <v>2659.8375764952252</v>
      </c>
      <c r="D32" s="81">
        <v>2660</v>
      </c>
      <c r="E32" s="85">
        <v>2660</v>
      </c>
      <c r="F32" s="85">
        <v>2660</v>
      </c>
    </row>
    <row r="33" spans="1:6" x14ac:dyDescent="0.25">
      <c r="A33" s="79" t="s">
        <v>148</v>
      </c>
      <c r="B33" s="80">
        <v>12806.698721498393</v>
      </c>
      <c r="C33" s="80">
        <v>12806.698721498393</v>
      </c>
      <c r="D33" s="81">
        <v>12807</v>
      </c>
      <c r="E33" s="85">
        <v>12807</v>
      </c>
      <c r="F33" s="85">
        <v>12807</v>
      </c>
    </row>
    <row r="34" spans="1:6" x14ac:dyDescent="0.25">
      <c r="A34" s="79" t="s">
        <v>149</v>
      </c>
      <c r="B34" s="80">
        <v>57978.897149163189</v>
      </c>
      <c r="C34" s="80">
        <v>57978.897149163189</v>
      </c>
      <c r="D34" s="81">
        <v>57979</v>
      </c>
      <c r="E34" s="85">
        <v>57979</v>
      </c>
      <c r="F34" s="85">
        <v>57979</v>
      </c>
    </row>
    <row r="35" spans="1:6" x14ac:dyDescent="0.25">
      <c r="A35" s="79" t="s">
        <v>150</v>
      </c>
      <c r="B35" s="80">
        <v>90.570043738920006</v>
      </c>
      <c r="C35" s="80">
        <v>90.570043738920006</v>
      </c>
      <c r="D35" s="81">
        <v>91</v>
      </c>
      <c r="E35" s="85">
        <v>91</v>
      </c>
      <c r="F35" s="85">
        <v>91</v>
      </c>
    </row>
    <row r="36" spans="1:6" x14ac:dyDescent="0.25">
      <c r="A36" s="79" t="s">
        <v>151</v>
      </c>
      <c r="B36" s="80">
        <v>1161.9266030106658</v>
      </c>
      <c r="C36" s="80">
        <v>1161.9266030106658</v>
      </c>
      <c r="D36" s="81">
        <v>1162</v>
      </c>
      <c r="E36" s="85">
        <v>1162</v>
      </c>
      <c r="F36" s="85">
        <v>1162</v>
      </c>
    </row>
    <row r="37" spans="1:6" x14ac:dyDescent="0.25">
      <c r="A37" s="79" t="s">
        <v>152</v>
      </c>
      <c r="B37" s="80">
        <v>23350.247772240709</v>
      </c>
      <c r="C37" s="80">
        <v>23350.247772240709</v>
      </c>
      <c r="D37" s="81">
        <v>23350</v>
      </c>
      <c r="E37" s="85">
        <v>23350</v>
      </c>
      <c r="F37" s="85">
        <v>23350</v>
      </c>
    </row>
    <row r="38" spans="1:6" x14ac:dyDescent="0.25">
      <c r="A38" s="79" t="s">
        <v>153</v>
      </c>
      <c r="B38" s="80">
        <v>33682.811370660558</v>
      </c>
      <c r="C38" s="80">
        <v>33682.811370660558</v>
      </c>
      <c r="D38" s="81">
        <v>33683</v>
      </c>
      <c r="E38" s="85">
        <v>33683</v>
      </c>
      <c r="F38" s="85">
        <v>33683</v>
      </c>
    </row>
    <row r="39" spans="1:6" x14ac:dyDescent="0.25">
      <c r="A39" s="79" t="s">
        <v>154</v>
      </c>
      <c r="B39" s="80">
        <v>1762.3830442103806</v>
      </c>
      <c r="C39" s="80">
        <v>1762.3830442103806</v>
      </c>
      <c r="D39" s="81">
        <v>1762</v>
      </c>
      <c r="E39" s="85">
        <v>1762</v>
      </c>
      <c r="F39" s="85">
        <v>1762</v>
      </c>
    </row>
    <row r="40" spans="1:6" x14ac:dyDescent="0.25">
      <c r="A40" s="82" t="s">
        <v>155</v>
      </c>
      <c r="B40" s="83">
        <f t="shared" ref="B40" si="0">SUM(B6:B39)</f>
        <v>306408.19321083248</v>
      </c>
      <c r="C40" s="83">
        <f>SUM(C6:C39)</f>
        <v>306408.19321083248</v>
      </c>
      <c r="D40" s="84">
        <v>306408</v>
      </c>
      <c r="E40" s="84">
        <v>306408</v>
      </c>
      <c r="F40" s="84">
        <v>306408</v>
      </c>
    </row>
    <row r="41" spans="1:6" ht="53.25" customHeight="1" x14ac:dyDescent="0.25">
      <c r="A41" s="255" t="s">
        <v>414</v>
      </c>
      <c r="B41" s="256"/>
      <c r="C41" s="256"/>
      <c r="D41" s="256"/>
      <c r="E41" s="256"/>
      <c r="F41" s="256"/>
    </row>
  </sheetData>
  <mergeCells count="3">
    <mergeCell ref="A1:A3"/>
    <mergeCell ref="B1:D3"/>
    <mergeCell ref="A41:F4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5"/>
  <sheetViews>
    <sheetView zoomScale="60" zoomScaleNormal="60" workbookViewId="0">
      <selection activeCell="G6" sqref="G6:G15"/>
    </sheetView>
  </sheetViews>
  <sheetFormatPr baseColWidth="10" defaultRowHeight="15" x14ac:dyDescent="0.25"/>
  <cols>
    <col min="1" max="1" width="19.28515625" customWidth="1"/>
    <col min="2" max="2" width="23.5703125" customWidth="1"/>
    <col min="3" max="3" width="40.140625" customWidth="1"/>
    <col min="4" max="4" width="56.28515625" customWidth="1"/>
    <col min="5" max="6" width="50.85546875" customWidth="1"/>
    <col min="7" max="7" width="49.42578125" customWidth="1"/>
  </cols>
  <sheetData>
    <row r="1" spans="1:9" ht="15" customHeight="1" x14ac:dyDescent="0.25">
      <c r="A1" s="236"/>
      <c r="B1" s="252" t="s">
        <v>248</v>
      </c>
      <c r="C1" s="253"/>
      <c r="D1" s="253"/>
      <c r="E1" s="254"/>
      <c r="F1" s="23" t="s">
        <v>0</v>
      </c>
      <c r="G1" s="23" t="s">
        <v>247</v>
      </c>
    </row>
    <row r="2" spans="1:9" x14ac:dyDescent="0.25">
      <c r="A2" s="236"/>
      <c r="B2" s="252"/>
      <c r="C2" s="253"/>
      <c r="D2" s="253"/>
      <c r="E2" s="254"/>
      <c r="F2" s="24" t="s">
        <v>1</v>
      </c>
      <c r="G2" s="23">
        <v>1</v>
      </c>
    </row>
    <row r="3" spans="1:9" x14ac:dyDescent="0.25">
      <c r="A3" s="236"/>
      <c r="B3" s="252"/>
      <c r="C3" s="253"/>
      <c r="D3" s="253"/>
      <c r="E3" s="254"/>
      <c r="F3" s="24" t="s">
        <v>2</v>
      </c>
      <c r="G3" s="25">
        <v>44855</v>
      </c>
    </row>
    <row r="5" spans="1:9" x14ac:dyDescent="0.25">
      <c r="A5" s="36" t="s">
        <v>91</v>
      </c>
      <c r="B5" s="36" t="s">
        <v>92</v>
      </c>
      <c r="C5" s="36" t="s">
        <v>93</v>
      </c>
      <c r="D5" s="36" t="s">
        <v>113</v>
      </c>
      <c r="E5" s="36" t="s">
        <v>114</v>
      </c>
      <c r="F5" s="36" t="s">
        <v>115</v>
      </c>
      <c r="G5" s="151" t="s">
        <v>406</v>
      </c>
    </row>
    <row r="6" spans="1:9" ht="134.25" customHeight="1" x14ac:dyDescent="0.25">
      <c r="A6" s="257">
        <v>1</v>
      </c>
      <c r="B6" s="260" t="s">
        <v>156</v>
      </c>
      <c r="C6" s="39" t="s">
        <v>374</v>
      </c>
      <c r="D6" s="40" t="s">
        <v>368</v>
      </c>
      <c r="E6" s="40" t="s">
        <v>368</v>
      </c>
      <c r="F6" s="147" t="s">
        <v>368</v>
      </c>
      <c r="G6" s="147" t="s">
        <v>368</v>
      </c>
    </row>
    <row r="7" spans="1:9" ht="157.5" customHeight="1" x14ac:dyDescent="0.25">
      <c r="A7" s="258"/>
      <c r="B7" s="261"/>
      <c r="C7" s="39" t="s">
        <v>375</v>
      </c>
      <c r="D7" s="40" t="s">
        <v>370</v>
      </c>
      <c r="E7" s="40" t="s">
        <v>370</v>
      </c>
      <c r="F7" s="147" t="s">
        <v>369</v>
      </c>
      <c r="G7" s="147" t="s">
        <v>369</v>
      </c>
    </row>
    <row r="8" spans="1:9" ht="237.75" customHeight="1" x14ac:dyDescent="0.25">
      <c r="A8" s="258"/>
      <c r="B8" s="261"/>
      <c r="C8" s="39" t="s">
        <v>376</v>
      </c>
      <c r="D8" s="40" t="s">
        <v>402</v>
      </c>
      <c r="E8" s="40" t="s">
        <v>402</v>
      </c>
      <c r="F8" s="147" t="s">
        <v>402</v>
      </c>
      <c r="G8" s="147" t="s">
        <v>402</v>
      </c>
    </row>
    <row r="9" spans="1:9" ht="93" customHeight="1" x14ac:dyDescent="0.25">
      <c r="A9" s="259"/>
      <c r="B9" s="262"/>
      <c r="C9" s="39" t="s">
        <v>377</v>
      </c>
      <c r="D9" s="40" t="s">
        <v>371</v>
      </c>
      <c r="E9" s="40" t="s">
        <v>372</v>
      </c>
      <c r="F9" s="147" t="s">
        <v>373</v>
      </c>
      <c r="G9" s="147" t="s">
        <v>373</v>
      </c>
    </row>
    <row r="10" spans="1:9" ht="105" customHeight="1" x14ac:dyDescent="0.25">
      <c r="A10" s="39">
        <v>2</v>
      </c>
      <c r="B10" s="86" t="s">
        <v>157</v>
      </c>
      <c r="C10" s="39" t="s">
        <v>378</v>
      </c>
      <c r="D10" s="40" t="s">
        <v>379</v>
      </c>
      <c r="E10" s="40" t="s">
        <v>380</v>
      </c>
      <c r="F10" s="147" t="s">
        <v>380</v>
      </c>
      <c r="G10" s="147" t="s">
        <v>380</v>
      </c>
    </row>
    <row r="11" spans="1:9" ht="105" customHeight="1" x14ac:dyDescent="0.25">
      <c r="A11" s="36" t="s">
        <v>91</v>
      </c>
      <c r="B11" s="36" t="s">
        <v>92</v>
      </c>
      <c r="C11" s="36" t="s">
        <v>93</v>
      </c>
      <c r="D11" s="36" t="s">
        <v>113</v>
      </c>
      <c r="E11" s="36" t="s">
        <v>114</v>
      </c>
      <c r="F11" s="148" t="s">
        <v>115</v>
      </c>
      <c r="G11" s="148" t="s">
        <v>115</v>
      </c>
    </row>
    <row r="12" spans="1:9" ht="180.75" customHeight="1" x14ac:dyDescent="0.25">
      <c r="A12" s="257">
        <v>3</v>
      </c>
      <c r="B12" s="260" t="s">
        <v>158</v>
      </c>
      <c r="C12" s="39" t="s">
        <v>159</v>
      </c>
      <c r="D12" s="39" t="s">
        <v>159</v>
      </c>
      <c r="E12" s="39" t="s">
        <v>159</v>
      </c>
      <c r="F12" s="149" t="s">
        <v>159</v>
      </c>
      <c r="G12" s="149" t="s">
        <v>159</v>
      </c>
    </row>
    <row r="13" spans="1:9" ht="120" customHeight="1" x14ac:dyDescent="0.25">
      <c r="A13" s="259"/>
      <c r="B13" s="262"/>
      <c r="C13" s="39" t="s">
        <v>381</v>
      </c>
      <c r="D13" s="39" t="s">
        <v>381</v>
      </c>
      <c r="E13" s="39" t="s">
        <v>382</v>
      </c>
      <c r="F13" s="149" t="s">
        <v>382</v>
      </c>
      <c r="G13" s="149" t="s">
        <v>382</v>
      </c>
    </row>
    <row r="14" spans="1:9" ht="333.75" customHeight="1" x14ac:dyDescent="0.25">
      <c r="A14" s="39">
        <v>4</v>
      </c>
      <c r="B14" s="86" t="s">
        <v>160</v>
      </c>
      <c r="C14" s="39" t="s">
        <v>161</v>
      </c>
      <c r="D14" s="39" t="s">
        <v>161</v>
      </c>
      <c r="E14" s="39" t="s">
        <v>161</v>
      </c>
      <c r="F14" s="149" t="s">
        <v>161</v>
      </c>
      <c r="G14" s="149" t="s">
        <v>161</v>
      </c>
      <c r="H14" s="35"/>
      <c r="I14" s="145" t="s">
        <v>405</v>
      </c>
    </row>
    <row r="15" spans="1:9" ht="129.75" customHeight="1" thickBot="1" x14ac:dyDescent="0.3">
      <c r="A15" s="39">
        <v>5</v>
      </c>
      <c r="B15" s="86" t="s">
        <v>162</v>
      </c>
      <c r="C15" s="144" t="s">
        <v>403</v>
      </c>
      <c r="D15" s="144" t="s">
        <v>403</v>
      </c>
      <c r="E15" s="144" t="s">
        <v>404</v>
      </c>
      <c r="F15" s="150" t="s">
        <v>404</v>
      </c>
      <c r="G15" s="150" t="s">
        <v>404</v>
      </c>
    </row>
  </sheetData>
  <mergeCells count="6">
    <mergeCell ref="A6:A9"/>
    <mergeCell ref="B6:B9"/>
    <mergeCell ref="A12:A13"/>
    <mergeCell ref="B12:B13"/>
    <mergeCell ref="A1:A3"/>
    <mergeCell ref="B1: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POF</vt:lpstr>
      <vt:lpstr>Indicador 1.1. </vt:lpstr>
      <vt:lpstr>Indicador 1.2. </vt:lpstr>
      <vt:lpstr>Indicador 1.3. </vt:lpstr>
      <vt:lpstr>Indicador 1.4. </vt:lpstr>
      <vt:lpstr>Indicador 2.1. </vt:lpstr>
      <vt:lpstr>Indicador 2.2. </vt:lpstr>
      <vt:lpstr>Indicador 2.3. </vt:lpstr>
      <vt:lpstr>Indicador 2.4. </vt:lpstr>
      <vt:lpstr>Indicador 3.1. </vt:lpstr>
      <vt:lpstr>Indicador 4.1. </vt:lpstr>
      <vt:lpstr>Indicador 5.1. </vt:lpstr>
      <vt:lpstr>Indicador 6.1. </vt:lpstr>
      <vt:lpstr>Indicador 7.1. </vt:lpstr>
      <vt:lpstr>Indicador 7.2.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dc:creator>
  <cp:lastModifiedBy>Nestor Alexander Valero Fonseca</cp:lastModifiedBy>
  <dcterms:created xsi:type="dcterms:W3CDTF">2022-02-16T22:13:10Z</dcterms:created>
  <dcterms:modified xsi:type="dcterms:W3CDTF">2024-04-08T17:05:00Z</dcterms:modified>
</cp:coreProperties>
</file>